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0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<sst xmlns="http://schemas.openxmlformats.org/spreadsheetml/2006/main" count="1255" uniqueCount="284">
  <si>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</si>
  <si>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</si>
  <si>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</si>
  <si>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</si>
  <si>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</si>
  <si>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</si>
  <si>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</si>
  <si>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</si>
  <si>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</si>
  <si>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</si>
  <si>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</si>
  <si>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</si>
  <si>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</si>
  <si>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</si>
  <si>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</si>
  <si>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</si>
  <si>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</si>
  <si>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</si>
  <si>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</si>
  <si>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</si>
  <si>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</si>
  <si>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</si>
  <si>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</si>
  <si>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</si>
  <si>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</si>
  <si>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</si>
  <si>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</si>
  <si>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</si>
  <si>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</si>
  <si>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</si>
  <si>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</si>
  <si>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</si>
  <si>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</si>
  <si>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</si>
  <si>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</si>
  <si>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</si>
  <si>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</si>
  <si>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</si>
  <si>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</si>
  <si>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</si>
  <si>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</si>
  <si>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</si>
  <si>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</si>
  <si>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25</t>
  </si>
  <si>
    <t>26</t>
  </si>
  <si>
    <t>28</t>
  </si>
  <si>
    <t>Комитет финансов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</si>
  <si>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</si>
  <si>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</si>
  <si>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</si>
  <si>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</si>
  <si>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</si>
  <si>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</si>
  <si>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</si>
  <si>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</si>
  <si>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</si>
  <si>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</si>
  <si>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</si>
  <si>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</si>
  <si>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прочие ист.</t>
  </si>
  <si>
    <t>Комплексы процессных мероприятий</t>
  </si>
  <si>
    <t>мероприятие 1.1. Обеспечение деятельности (услуги, работы) муниципальных учреждений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</si>
  <si>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</si>
  <si>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</si>
  <si>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</si>
  <si>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</si>
  <si>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</si>
  <si>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Комплекс процессных мероприятий "Обеспечение реализации программ дополнительного образования"</t>
  </si>
  <si>
    <t xml:space="preserve">мероприятие 3.3. Укрепление материально-технической базы 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</si>
  <si>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</si>
  <si>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</si>
  <si>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</si>
  <si>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</si>
  <si>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</si>
  <si>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</si>
  <si>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</si>
  <si>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</si>
  <si>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</si>
  <si>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</si>
  <si>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</si>
  <si>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</si>
  <si>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</si>
  <si>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Наименование сруктурных элементов меропиятий программы</t>
  </si>
  <si>
    <t>Прочие исочники</t>
  </si>
  <si>
    <t>Итого по программе</t>
  </si>
  <si>
    <t>29</t>
  </si>
  <si>
    <t>30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</si>
  <si>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</si>
  <si>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</si>
  <si>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</si>
  <si>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</si>
  <si>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</si>
  <si>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</si>
  <si>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</si>
  <si>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</si>
  <si>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</si>
  <si>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</si>
  <si>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</si>
  <si>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</si>
  <si>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</si>
  <si>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</si>
  <si>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</si>
  <si>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</si>
  <si>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</si>
  <si>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</si>
  <si>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</si>
  <si>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</si>
  <si>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</si>
  <si>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</si>
  <si>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</si>
  <si>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</si>
  <si>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</si>
  <si>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</si>
  <si>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</si>
  <si>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</si>
  <si>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</si>
  <si>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</si>
  <si>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</si>
  <si>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</si>
  <si>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</si>
  <si>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</si>
  <si>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</si>
  <si>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</si>
  <si>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</si>
  <si>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</si>
  <si>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</si>
  <si>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</si>
  <si>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</si>
  <si>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</si>
  <si>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</si>
  <si>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</si>
  <si>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</si>
  <si>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</si>
  <si>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</si>
  <si>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</si>
  <si>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</si>
  <si>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</si>
  <si>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</si>
  <si>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</si>
  <si>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</si>
  <si>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</si>
  <si>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</si>
  <si>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</si>
  <si>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</si>
  <si>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</si>
  <si>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</si>
  <si>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</si>
  <si>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</si>
  <si>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</si>
  <si>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</si>
  <si>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</si>
  <si>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</si>
  <si>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</si>
  <si>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</si>
  <si>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</si>
  <si>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</si>
  <si>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</si>
  <si>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</si>
  <si>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</si>
  <si>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</si>
  <si>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</si>
  <si>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</si>
  <si>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</si>
  <si>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</si>
  <si>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</si>
  <si>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</si>
  <si>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</si>
  <si>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</si>
  <si>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</si>
  <si>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</si>
  <si>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</si>
  <si>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</si>
  <si>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</si>
  <si>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Мероприятие 2.7 Укрепление материально- технической базы</t>
  </si>
  <si>
    <t xml:space="preserve">Мероприятия 2.9
Ремонт объектов культурного наследия
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</si>
  <si>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</si>
  <si>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</si>
  <si>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</si>
  <si>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</si>
  <si>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</si>
  <si>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</si>
  <si>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</si>
  <si>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</si>
  <si>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</si>
  <si>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Мероприятие 1.1 Организация и осуществление деятельности по опеке и попечительству</t>
  </si>
  <si>
    <t xml:space="preserve">Мероприятие 1.2
Организация выплаты вознаграждения, причитающегося приемным родителям
</t>
  </si>
  <si>
    <t>Мероприятие 1.3 Подготовка граждан, желающих принять на воспитание в свою семью ребенка, оставшегося без попечения родителей</t>
  </si>
  <si>
    <t xml:space="preserve">Мероприятие 1.4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</si>
  <si>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1.5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</si>
  <si>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1.6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</si>
  <si>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1.7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</si>
  <si>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1.8 Организация и осуществление деятельности по постинтернатному сопровождениют  </t>
  </si>
  <si>
    <t xml:space="preserve">Мероприятие 1.9 Прелоставление МСП по аренде жилых помещений для детей-сирот и детей, оставшихся без попечения родителей  и лиц из их числа , на период до обеспечения их жилыми помещениями </t>
  </si>
  <si>
    <t>Мероприятие 2.1  Оказание консультативных услуг гражданам</t>
  </si>
  <si>
    <t>Региональный проект  "Патриотическое воспитание"</t>
  </si>
  <si>
    <t>56</t>
  </si>
  <si>
    <t>57</t>
  </si>
  <si>
    <t>Современное образование в Бокситогорском муниципальном районе</t>
  </si>
  <si>
    <t>Федеральные проекты, входящие в состав национальных проектв</t>
  </si>
  <si>
    <t>Федеральный проект " Успех каждого ребенка"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</si>
  <si>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</si>
  <si>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Федеральный проект  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</si>
  <si>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</si>
  <si>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Федеральные проекты, не входящие в национальные проекты</t>
  </si>
  <si>
    <t>Федеральный проект "Создане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</si>
  <si>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</si>
  <si>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Мероприятия, направленные на достижение цели федерального проекта "Успех каждого ребенка"</t>
  </si>
  <si>
    <t>Строительство, реконструкция и приобретение объектов для организации дошкольного образования</t>
  </si>
  <si>
    <t xml:space="preserve">мероприятие 1.2. Укрепление материально-технической базы 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</si>
  <si>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</si>
  <si>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</si>
  <si>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</si>
  <si>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</si>
  <si>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</si>
  <si>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</si>
  <si>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</si>
  <si>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</si>
  <si>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</si>
  <si>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</si>
  <si>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</si>
  <si>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</si>
  <si>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</si>
  <si>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</si>
  <si>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мероприятие 3.1. Обеспечение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</si>
  <si>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</si>
  <si>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>мероприятие 3.4. Проведение и участие в районных, областных и межрегиональных мероприятиях</t>
  </si>
  <si>
    <t>мероприятие 4.2. Повышение квалификации, профессиональная подготовка и переподготовка</t>
  </si>
  <si>
    <t>мероприятие 4.3. Развитие кадрового потенциала системы дошкольного, общего и дополнительного образования</t>
  </si>
  <si>
    <t>Комплекс процессных мероприятий "Обеспечение реализации программ дошкольного образования"</t>
  </si>
  <si>
    <t>мероприятие 1.3. Развитие системы дошкольного, общего и дополнительного образования</t>
  </si>
  <si>
    <t>мероприятие 3.7. Укрепление материально-технической базы организаций дополнительного образования</t>
  </si>
  <si>
    <t>20</t>
  </si>
  <si>
    <t>24</t>
  </si>
  <si>
    <t>27</t>
  </si>
  <si>
    <t>31</t>
  </si>
  <si>
    <t>32</t>
  </si>
  <si>
    <t>33</t>
  </si>
  <si>
    <t>34</t>
  </si>
  <si>
    <t>35</t>
  </si>
  <si>
    <t>38</t>
  </si>
  <si>
    <t>40</t>
  </si>
  <si>
    <t>58</t>
  </si>
  <si>
    <t>59</t>
  </si>
  <si>
    <t>60</t>
  </si>
  <si>
    <t>61</t>
  </si>
  <si>
    <t>62</t>
  </si>
  <si>
    <t>63</t>
  </si>
  <si>
    <t>"Социальная поддержка отдельных категорий граждан в  Бокситогорском муниципальном районе Ленинградской области "</t>
  </si>
  <si>
    <t xml:space="preserve">«Управление собственностью на территории Бокситогорского муниципального района»
</t>
  </si>
  <si>
    <t>Комплекс процессных мероприятий "Осуществление отдельных государственных полномочий"</t>
  </si>
  <si>
    <t>Исполнение полномочий в области градостроительства и архитектуры</t>
  </si>
  <si>
    <t>Осуществление муницыпального жилищного контроля</t>
  </si>
  <si>
    <t>"Безопасность Бокситогорского муниципального района"</t>
  </si>
  <si>
    <t xml:space="preserve">Мероприятие 2.5 Транспортировка в морг умерших во внебольничных условиях   
</t>
  </si>
  <si>
    <t>Комплекс процессных мероприятий 3 Осуществление отдельных государственных полномочий</t>
  </si>
  <si>
    <t xml:space="preserve">Мероприятие 3.1 Обеспечение выполнения отдельных государственных полномочий в сфере профилактики безнадзорности и правонарушений несовершеннолетних </t>
  </si>
  <si>
    <t xml:space="preserve">Мероприятие 3.2
Обеспечение выполнения отдельных государственных полномочий в сфере административных правоотношений
</t>
  </si>
  <si>
    <t xml:space="preserve">Мероприятие 3.3
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</si>
  <si>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Мероприятие 3.4
Осуществление отдельных государственных полномочий по организации мероприятий по осуществлению деятельности по обращению с животными без владельцев  
</t>
  </si>
  <si>
    <t>"Стимулирование экономической активности   Бокситогорского муниципального района"</t>
  </si>
  <si>
    <t xml:space="preserve">"Содержание автомобильных дорог общего пользования на территории Бокситогорского муниципального района" </t>
  </si>
  <si>
    <t xml:space="preserve">"Культура, молодёжная политика, физическая культура и спорт Бокситогорского муниципального района» 
</t>
  </si>
  <si>
    <t>Мероприятие 1.2 Комплекс мер по  профилактике правонарушений и асоциального поведения в молодежной среде</t>
  </si>
  <si>
    <t xml:space="preserve">Мероприятия 2.8
Поддержка развития общественной инфраструктуры муниципального значения
</t>
  </si>
  <si>
    <t>Мероприятия 2.10                                                                                                                                                    Мероприятия по формированию доступной среды жизнедеятельности для инвалидов в Ленинградской области</t>
  </si>
  <si>
    <t>Комплекс процессных мероприятий 3 Развитие физической культуры и спорта</t>
  </si>
  <si>
    <t>Мероприятие 3.3 Укрепление материально-технической базы</t>
  </si>
  <si>
    <t xml:space="preserve">Мероприятие 3.4  Поддержка развития общественной инфраструктуры муниципального значения </t>
  </si>
  <si>
    <t>Устойчивое  общественное  развитие 
 в Бокситогорском  муниципальном  районе</t>
  </si>
  <si>
    <t xml:space="preserve">Мероприятие 1.1. Повышение квалификации, профессиональная подготовка и переподготовка   </t>
  </si>
  <si>
    <t>Мероприятие 1.3.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</si>
  <si>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Мероприятие 3.3. Субсидии  социально-ориентированным некоммерческим организациям на финансовое обеспечение затрат в связи с производством общественно значимых видеоматериалов </t>
  </si>
  <si>
    <t>Мероприятие 1.3. Предоставление межбюджетных трансфертов,передаваемых бюджетам на решение вопросов местного значения</t>
  </si>
  <si>
    <t>Мероприятие 2.1 Процентные платежи по муниципальному долгу Бокситогорского муниципального район</t>
  </si>
  <si>
    <t>Комплекс процессных мероприятий 3  "Осуществление отдельных полномочий"</t>
  </si>
  <si>
    <t>Мероприятие 3.1 Определение поставщиков (подрядчиков, исполнителей) для нужд поселений</t>
  </si>
  <si>
    <t>Бюджеты поселений</t>
  </si>
  <si>
    <t>Мероприятие 3.2 Исполнение (кассовое) бюджетов поселений и контроль за их исполнением.</t>
  </si>
  <si>
    <t>январь - июнь 2023 года</t>
  </si>
  <si>
    <t>январь -июнь 2023 года</t>
  </si>
  <si>
    <t>январь -июньт 2023 года</t>
  </si>
  <si>
    <t>январь-июньт 2023</t>
  </si>
  <si>
    <t>Мероприятие 1.4. 
Прочие мероприятия в области дорожной деятельности</t>
  </si>
  <si>
    <t>Мероприятия 2.6 Предоставление межбюджетных трансфертов,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</si>
</sst>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6" xfId="0" applyFont="1" applyFill="1" applyBorder="1" applyAlignment="1">
      <alignment horizontal="left"/>
    </xf>
    <xf numFmtId="4" fontId="3" fillId="9" borderId="1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34" borderId="14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/>
    </xf>
    <xf numFmtId="4" fontId="4" fillId="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80" fontId="3" fillId="33" borderId="19" xfId="60" applyNumberFormat="1" applyFont="1" applyFill="1" applyBorder="1" applyAlignment="1">
      <alignment horizontal="center" vertical="top" wrapText="1"/>
    </xf>
    <xf numFmtId="180" fontId="3" fillId="33" borderId="11" xfId="6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180" fontId="3" fillId="33" borderId="14" xfId="6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19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180" fontId="4" fillId="3" borderId="14" xfId="60" applyNumberFormat="1" applyFont="1" applyFill="1" applyBorder="1" applyAlignment="1">
      <alignment horizontal="center"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2" fontId="4" fillId="3" borderId="1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180" fontId="4" fillId="33" borderId="11" xfId="6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80" fontId="4" fillId="33" borderId="14" xfId="6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49" fontId="7" fillId="3" borderId="22" xfId="0" applyNumberFormat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5" fillId="3" borderId="16" xfId="0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 wrapText="1"/>
    </xf>
    <xf numFmtId="49" fontId="7" fillId="9" borderId="30" xfId="0" applyNumberFormat="1" applyFont="1" applyFill="1" applyBorder="1" applyAlignment="1">
      <alignment horizontal="left"/>
    </xf>
    <xf numFmtId="0" fontId="3" fillId="9" borderId="31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6" xfId="0" applyFont="1" applyFill="1" applyBorder="1" applyAlignment="1">
      <alignment/>
    </xf>
    <xf numFmtId="0" fontId="3" fillId="9" borderId="17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9" fontId="7" fillId="9" borderId="21" xfId="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left" vertical="center" wrapText="1"/>
    </xf>
    <xf numFmtId="2" fontId="3" fillId="33" borderId="18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left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10" fontId="4" fillId="33" borderId="1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39" xfId="0" applyNumberFormat="1" applyFont="1" applyFill="1" applyBorder="1" applyAlignment="1">
      <alignment horizontal="center" vertical="center" wrapText="1"/>
    </xf>
    <xf numFmtId="10" fontId="4" fillId="33" borderId="28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left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0" fontId="3" fillId="33" borderId="20" xfId="0" applyNumberFormat="1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10" fontId="3" fillId="33" borderId="19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10" fontId="4" fillId="3" borderId="20" xfId="0" applyNumberFormat="1" applyFont="1" applyFill="1" applyBorder="1" applyAlignment="1">
      <alignment horizontal="center" vertical="center" wrapText="1"/>
    </xf>
    <xf numFmtId="10" fontId="4" fillId="3" borderId="19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left" vertical="center" wrapText="1"/>
    </xf>
    <xf numFmtId="2" fontId="4" fillId="33" borderId="28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179" fontId="3" fillId="33" borderId="27" xfId="0" applyNumberFormat="1" applyFont="1" applyFill="1" applyBorder="1" applyAlignment="1">
      <alignment horizontal="center" vertical="center" wrapText="1"/>
    </xf>
    <xf numFmtId="179" fontId="3" fillId="33" borderId="18" xfId="0" applyNumberFormat="1" applyFont="1" applyFill="1" applyBorder="1" applyAlignment="1">
      <alignment horizontal="center" vertical="center" wrapText="1"/>
    </xf>
    <xf numFmtId="179" fontId="3" fillId="33" borderId="28" xfId="0" applyNumberFormat="1" applyFont="1" applyFill="1" applyBorder="1" applyAlignment="1">
      <alignment horizontal="center" vertical="center" wrapText="1"/>
    </xf>
    <xf numFmtId="178" fontId="3" fillId="33" borderId="29" xfId="60" applyNumberFormat="1" applyFont="1" applyFill="1" applyBorder="1" applyAlignment="1">
      <alignment horizontal="center" vertical="top" wrapText="1"/>
    </xf>
    <xf numFmtId="178" fontId="3" fillId="33" borderId="38" xfId="60" applyNumberFormat="1" applyFont="1" applyFill="1" applyBorder="1" applyAlignment="1">
      <alignment horizontal="center" vertical="top" wrapText="1"/>
    </xf>
    <xf numFmtId="178" fontId="3" fillId="33" borderId="39" xfId="60" applyNumberFormat="1" applyFont="1" applyFill="1" applyBorder="1" applyAlignment="1">
      <alignment horizontal="center" vertical="top" wrapText="1"/>
    </xf>
    <xf numFmtId="0" fontId="5" fillId="9" borderId="31" xfId="0" applyFont="1" applyFill="1" applyBorder="1" applyAlignment="1">
      <alignment wrapText="1"/>
    </xf>
    <xf numFmtId="0" fontId="5" fillId="9" borderId="40" xfId="0" applyFont="1" applyFill="1" applyBorder="1" applyAlignment="1">
      <alignment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178" fontId="4" fillId="33" borderId="29" xfId="60" applyNumberFormat="1" applyFont="1" applyFill="1" applyBorder="1" applyAlignment="1">
      <alignment horizontal="center" vertical="top" wrapText="1"/>
    </xf>
    <xf numFmtId="178" fontId="4" fillId="33" borderId="38" xfId="60" applyNumberFormat="1" applyFont="1" applyFill="1" applyBorder="1" applyAlignment="1">
      <alignment horizontal="center" vertical="top" wrapText="1"/>
    </xf>
    <xf numFmtId="178" fontId="4" fillId="33" borderId="39" xfId="60" applyNumberFormat="1" applyFont="1" applyFill="1" applyBorder="1" applyAlignment="1">
      <alignment horizontal="center" vertical="top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179" fontId="3" fillId="3" borderId="27" xfId="0" applyNumberFormat="1" applyFont="1" applyFill="1" applyBorder="1" applyAlignment="1">
      <alignment horizontal="center" vertical="center" wrapText="1"/>
    </xf>
    <xf numFmtId="179" fontId="3" fillId="3" borderId="18" xfId="0" applyNumberFormat="1" applyFont="1" applyFill="1" applyBorder="1" applyAlignment="1">
      <alignment horizontal="center" vertical="center" wrapText="1"/>
    </xf>
    <xf numFmtId="179" fontId="3" fillId="3" borderId="28" xfId="0" applyNumberFormat="1" applyFont="1" applyFill="1" applyBorder="1" applyAlignment="1">
      <alignment horizontal="center" vertical="center" wrapText="1"/>
    </xf>
    <xf numFmtId="178" fontId="4" fillId="3" borderId="29" xfId="60" applyNumberFormat="1" applyFont="1" applyFill="1" applyBorder="1" applyAlignment="1">
      <alignment horizontal="center" vertical="top" wrapText="1"/>
    </xf>
    <xf numFmtId="178" fontId="4" fillId="3" borderId="38" xfId="60" applyNumberFormat="1" applyFont="1" applyFill="1" applyBorder="1" applyAlignment="1">
      <alignment horizontal="center" vertical="top" wrapText="1"/>
    </xf>
    <xf numFmtId="178" fontId="4" fillId="3" borderId="39" xfId="6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181" fontId="3" fillId="33" borderId="18" xfId="0" applyNumberFormat="1" applyFont="1" applyFill="1" applyBorder="1" applyAlignment="1" applyProtection="1">
      <alignment horizontal="left" vertical="center" wrapText="1"/>
      <protection/>
    </xf>
    <xf numFmtId="181" fontId="3" fillId="33" borderId="28" xfId="0" applyNumberFormat="1" applyFont="1" applyFill="1" applyBorder="1" applyAlignment="1" applyProtection="1">
      <alignment horizontal="left" vertical="center" wrapText="1"/>
      <protection/>
    </xf>
    <xf numFmtId="10" fontId="3" fillId="33" borderId="2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10" fontId="3" fillId="33" borderId="27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 applyProtection="1">
      <alignment horizontal="left" vertical="center" wrapText="1"/>
      <protection/>
    </xf>
    <xf numFmtId="49" fontId="4" fillId="3" borderId="28" xfId="0" applyNumberFormat="1" applyFont="1" applyFill="1" applyBorder="1" applyAlignment="1" applyProtection="1">
      <alignment horizontal="left" vertical="center" wrapText="1"/>
      <protection/>
    </xf>
    <xf numFmtId="179" fontId="4" fillId="3" borderId="27" xfId="0" applyNumberFormat="1" applyFont="1" applyFill="1" applyBorder="1" applyAlignment="1">
      <alignment horizontal="center" vertical="center" wrapText="1"/>
    </xf>
    <xf numFmtId="179" fontId="4" fillId="3" borderId="18" xfId="0" applyNumberFormat="1" applyFont="1" applyFill="1" applyBorder="1" applyAlignment="1">
      <alignment horizontal="center" vertical="center" wrapText="1"/>
    </xf>
    <xf numFmtId="179" fontId="4" fillId="3" borderId="28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49" fontId="3" fillId="35" borderId="37" xfId="0" applyNumberFormat="1" applyFont="1" applyFill="1" applyBorder="1" applyAlignment="1">
      <alignment horizontal="center" vertical="center" wrapText="1"/>
    </xf>
    <xf numFmtId="2" fontId="4" fillId="35" borderId="27" xfId="0" applyNumberFormat="1" applyFont="1" applyFill="1" applyBorder="1" applyAlignment="1">
      <alignment horizontal="left" vertical="center" wrapText="1"/>
    </xf>
    <xf numFmtId="2" fontId="4" fillId="35" borderId="18" xfId="0" applyNumberFormat="1" applyFont="1" applyFill="1" applyBorder="1" applyAlignment="1">
      <alignment horizontal="left" vertical="center" wrapText="1"/>
    </xf>
    <xf numFmtId="2" fontId="4" fillId="35" borderId="28" xfId="0" applyNumberFormat="1" applyFont="1" applyFill="1" applyBorder="1" applyAlignment="1">
      <alignment horizontal="left" vertical="center" wrapText="1"/>
    </xf>
    <xf numFmtId="10" fontId="4" fillId="35" borderId="27" xfId="0" applyNumberFormat="1" applyFont="1" applyFill="1" applyBorder="1" applyAlignment="1">
      <alignment horizontal="center" vertical="center" wrapText="1"/>
    </xf>
    <xf numFmtId="10" fontId="4" fillId="35" borderId="18" xfId="0" applyNumberFormat="1" applyFont="1" applyFill="1" applyBorder="1" applyAlignment="1">
      <alignment horizontal="center" vertical="center" wrapText="1"/>
    </xf>
    <xf numFmtId="10" fontId="4" fillId="35" borderId="28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left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46" xfId="0" applyNumberFormat="1" applyFont="1" applyFill="1" applyBorder="1" applyAlignment="1">
      <alignment horizontal="center" vertical="center" wrapText="1"/>
    </xf>
    <xf numFmtId="10" fontId="4" fillId="3" borderId="47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2" fontId="4" fillId="3" borderId="46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49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4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9" fontId="4" fillId="33" borderId="27" xfId="57" applyFont="1" applyFill="1" applyBorder="1" applyAlignment="1">
      <alignment horizontal="center" vertical="center" wrapText="1"/>
    </xf>
    <xf numFmtId="9" fontId="4" fillId="33" borderId="18" xfId="57" applyFont="1" applyFill="1" applyBorder="1" applyAlignment="1">
      <alignment horizontal="center" vertical="center" wrapText="1"/>
    </xf>
    <xf numFmtId="9" fontId="4" fillId="33" borderId="28" xfId="57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wrapText="1"/>
    </xf>
    <xf numFmtId="0" fontId="5" fillId="3" borderId="40" xfId="0" applyFont="1" applyFill="1" applyBorder="1" applyAlignment="1">
      <alignment wrapText="1"/>
    </xf>
    <xf numFmtId="49" fontId="7" fillId="3" borderId="30" xfId="0" applyNumberFormat="1" applyFont="1" applyFill="1" applyBorder="1" applyAlignment="1">
      <alignment horizontal="left" vertical="center"/>
    </xf>
    <xf numFmtId="49" fontId="7" fillId="3" borderId="31" xfId="0" applyNumberFormat="1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2" fontId="3" fillId="33" borderId="29" xfId="0" applyNumberFormat="1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left" vertical="center" wrapText="1"/>
    </xf>
    <xf numFmtId="2" fontId="3" fillId="33" borderId="39" xfId="0" applyNumberFormat="1" applyFont="1" applyFill="1" applyBorder="1" applyAlignment="1">
      <alignment horizontal="left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left" wrapText="1"/>
    </xf>
    <xf numFmtId="0" fontId="47" fillId="33" borderId="18" xfId="0" applyFont="1" applyFill="1" applyBorder="1" applyAlignment="1">
      <alignment horizontal="left" wrapText="1"/>
    </xf>
    <xf numFmtId="0" fontId="47" fillId="33" borderId="28" xfId="0" applyFont="1" applyFill="1" applyBorder="1" applyAlignment="1">
      <alignment horizontal="left" wrapText="1"/>
    </xf>
    <xf numFmtId="49" fontId="3" fillId="33" borderId="50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left" vertical="center" wrapText="1"/>
    </xf>
    <xf numFmtId="10" fontId="4" fillId="33" borderId="19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center" wrapText="1"/>
    </xf>
    <xf numFmtId="0" fontId="4" fillId="9" borderId="40" xfId="0" applyFont="1" applyFill="1" applyBorder="1" applyAlignment="1">
      <alignment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9" borderId="30" xfId="0" applyNumberFormat="1" applyFont="1" applyFill="1" applyBorder="1" applyAlignment="1">
      <alignment horizontal="left" vertical="center"/>
    </xf>
    <xf numFmtId="49" fontId="3" fillId="9" borderId="31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 applyProtection="1">
      <alignment vertical="center" wrapText="1"/>
      <protection/>
    </xf>
    <xf numFmtId="49" fontId="3" fillId="33" borderId="18" xfId="0" applyNumberFormat="1" applyFont="1" applyFill="1" applyBorder="1" applyAlignment="1" applyProtection="1">
      <alignment vertical="center" wrapText="1"/>
      <protection/>
    </xf>
    <xf numFmtId="49" fontId="3" fillId="33" borderId="28" xfId="0" applyNumberFormat="1" applyFont="1" applyFill="1" applyBorder="1" applyAlignment="1" applyProtection="1">
      <alignment vertical="center" wrapText="1"/>
      <protection/>
    </xf>
    <xf numFmtId="2" fontId="4" fillId="35" borderId="29" xfId="0" applyNumberFormat="1" applyFont="1" applyFill="1" applyBorder="1" applyAlignment="1">
      <alignment horizontal="center" vertical="center" wrapText="1"/>
    </xf>
    <xf numFmtId="2" fontId="4" fillId="35" borderId="38" xfId="0" applyNumberFormat="1" applyFont="1" applyFill="1" applyBorder="1" applyAlignment="1">
      <alignment horizontal="center" vertical="center" wrapText="1"/>
    </xf>
    <xf numFmtId="2" fontId="4" fillId="35" borderId="39" xfId="0" applyNumberFormat="1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left" vertical="top" wrapText="1"/>
    </xf>
    <xf numFmtId="0" fontId="48" fillId="3" borderId="18" xfId="0" applyFont="1" applyFill="1" applyBorder="1" applyAlignment="1">
      <alignment horizontal="left" vertical="top" wrapText="1"/>
    </xf>
    <xf numFmtId="0" fontId="48" fillId="3" borderId="28" xfId="0" applyFont="1" applyFill="1" applyBorder="1" applyAlignment="1">
      <alignment horizontal="left" vertical="top" wrapText="1"/>
    </xf>
    <xf numFmtId="10" fontId="4" fillId="2" borderId="20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  <xf numFmtId="10" fontId="5" fillId="34" borderId="27" xfId="0" applyNumberFormat="1" applyFont="1" applyFill="1" applyBorder="1" applyAlignment="1">
      <alignment horizontal="center" vertical="center" wrapText="1"/>
    </xf>
    <xf numFmtId="10" fontId="5" fillId="34" borderId="18" xfId="0" applyNumberFormat="1" applyFont="1" applyFill="1" applyBorder="1" applyAlignment="1">
      <alignment horizontal="center" vertical="center" wrapText="1"/>
    </xf>
    <xf numFmtId="10" fontId="5" fillId="34" borderId="19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49" fontId="5" fillId="34" borderId="43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left" vertical="center"/>
    </xf>
    <xf numFmtId="49" fontId="7" fillId="9" borderId="31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16"/>
  <sheetViews>
    <sheetView tabSelected="1" zoomScale="90" zoomScaleNormal="90" zoomScalePageLayoutView="0" workbookViewId="0" topLeftCell="A791">
      <selection activeCell="E763" sqref="E763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317" t="s">
        <v>0</v>
      </c>
      <c r="B1" s="317"/>
      <c r="C1" s="317"/>
      <c r="D1" s="317"/>
      <c r="E1" s="317"/>
      <c r="F1" s="317"/>
      <c r="G1" s="317"/>
      <c r="H1" s="317"/>
    </row>
    <row r="2" spans="1:8" ht="14.25">
      <c r="A2" s="318" t="s">
        <v>26</v>
      </c>
      <c r="B2" s="318"/>
      <c r="C2" s="318"/>
      <c r="D2" s="318"/>
      <c r="E2" s="318"/>
      <c r="F2" s="318"/>
      <c r="G2" s="318"/>
      <c r="H2" s="318"/>
    </row>
    <row r="3" spans="1:8" ht="12.75" customHeight="1" thickBot="1">
      <c r="A3" s="14"/>
      <c r="B3" s="14"/>
      <c r="C3" s="14"/>
      <c r="D3" s="14"/>
      <c r="E3" s="14"/>
      <c r="F3" s="14"/>
      <c r="G3" s="14"/>
      <c r="H3" s="14"/>
    </row>
    <row r="4" spans="1:8" ht="15" hidden="1" thickBot="1">
      <c r="A4" s="13"/>
      <c r="B4" s="13"/>
      <c r="C4" s="13"/>
      <c r="D4" s="13"/>
      <c r="E4" s="13"/>
      <c r="F4" s="13"/>
      <c r="G4" s="13"/>
      <c r="H4" s="13"/>
    </row>
    <row r="5" spans="1:8" ht="45.75" customHeight="1">
      <c r="A5" s="330" t="s">
        <v>1</v>
      </c>
      <c r="B5" s="331"/>
      <c r="C5" s="328" t="s">
        <v>132</v>
      </c>
      <c r="D5" s="328"/>
      <c r="E5" s="328"/>
      <c r="F5" s="328"/>
      <c r="G5" s="328"/>
      <c r="H5" s="329"/>
    </row>
    <row r="6" spans="1:8" ht="15">
      <c r="A6" s="101" t="s">
        <v>2</v>
      </c>
      <c r="B6" s="102"/>
      <c r="C6" s="103" t="s">
        <v>278</v>
      </c>
      <c r="D6" s="104"/>
      <c r="E6" s="104"/>
      <c r="F6" s="104"/>
      <c r="G6" s="105"/>
      <c r="H6" s="106"/>
    </row>
    <row r="7" spans="1:9" ht="18" customHeight="1" thickBot="1">
      <c r="A7" s="107" t="s">
        <v>3</v>
      </c>
      <c r="B7" s="108"/>
      <c r="C7" s="109" t="s">
        <v>39</v>
      </c>
      <c r="D7" s="110"/>
      <c r="E7" s="110"/>
      <c r="F7" s="110"/>
      <c r="G7" s="111"/>
      <c r="H7" s="112"/>
      <c r="I7" s="8"/>
    </row>
    <row r="8" spans="1:8" ht="102.75" thickBot="1">
      <c r="A8" s="15" t="s">
        <v>4</v>
      </c>
      <c r="B8" s="120" t="s">
        <v>5</v>
      </c>
      <c r="C8" s="120" t="s">
        <v>6</v>
      </c>
      <c r="D8" s="16" t="s">
        <v>7</v>
      </c>
      <c r="E8" s="16" t="s">
        <v>8</v>
      </c>
      <c r="F8" s="16" t="s">
        <v>9</v>
      </c>
      <c r="G8" s="120" t="s">
        <v>10</v>
      </c>
      <c r="H8" s="121" t="s">
        <v>11</v>
      </c>
    </row>
    <row r="9" spans="1:8" s="4" customFormat="1" ht="33.75" customHeight="1">
      <c r="A9" s="248">
        <v>1</v>
      </c>
      <c r="B9" s="193" t="s">
        <v>133</v>
      </c>
      <c r="C9" s="36" t="s">
        <v>12</v>
      </c>
      <c r="D9" s="37">
        <f aca="true" t="shared" si="0" ref="D9:F12">D13+D17</f>
        <v>0</v>
      </c>
      <c r="E9" s="37">
        <f t="shared" si="0"/>
        <v>0</v>
      </c>
      <c r="F9" s="37">
        <f t="shared" si="0"/>
        <v>0</v>
      </c>
      <c r="G9" s="196">
        <f>SUM(F9:F12)/SUM(D9:D12)</f>
        <v>0.22796403003317617</v>
      </c>
      <c r="H9" s="199"/>
    </row>
    <row r="10" spans="1:8" s="4" customFormat="1" ht="12.75">
      <c r="A10" s="249"/>
      <c r="B10" s="194"/>
      <c r="C10" s="38" t="s">
        <v>13</v>
      </c>
      <c r="D10" s="39">
        <f t="shared" si="0"/>
        <v>0</v>
      </c>
      <c r="E10" s="39">
        <f t="shared" si="0"/>
        <v>0</v>
      </c>
      <c r="F10" s="39">
        <f t="shared" si="0"/>
        <v>0</v>
      </c>
      <c r="G10" s="197"/>
      <c r="H10" s="200"/>
    </row>
    <row r="11" spans="1:8" s="4" customFormat="1" ht="21" customHeight="1">
      <c r="A11" s="249"/>
      <c r="B11" s="194"/>
      <c r="C11" s="38" t="s">
        <v>14</v>
      </c>
      <c r="D11" s="152">
        <f t="shared" si="0"/>
        <v>4581.6</v>
      </c>
      <c r="E11" s="39">
        <f t="shared" si="0"/>
        <v>1125</v>
      </c>
      <c r="F11" s="39">
        <f t="shared" si="0"/>
        <v>1044.44</v>
      </c>
      <c r="G11" s="197"/>
      <c r="H11" s="200"/>
    </row>
    <row r="12" spans="1:8" s="4" customFormat="1" ht="46.5" customHeight="1" thickBot="1">
      <c r="A12" s="250"/>
      <c r="B12" s="195"/>
      <c r="C12" s="40" t="s">
        <v>15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198"/>
      <c r="H12" s="201"/>
    </row>
    <row r="13" spans="1:8" s="5" customFormat="1" ht="21.75" customHeight="1">
      <c r="A13" s="166" t="s">
        <v>16</v>
      </c>
      <c r="B13" s="169" t="s">
        <v>134</v>
      </c>
      <c r="C13" s="17" t="s">
        <v>12</v>
      </c>
      <c r="D13" s="18">
        <v>0</v>
      </c>
      <c r="E13" s="18">
        <v>0</v>
      </c>
      <c r="F13" s="18">
        <v>0</v>
      </c>
      <c r="G13" s="172">
        <f>SUM(F13:F16)/SUM(D13:D16)</f>
        <v>0.2320977777777778</v>
      </c>
      <c r="H13" s="174"/>
    </row>
    <row r="14" spans="1:8" s="5" customFormat="1" ht="12.75">
      <c r="A14" s="167"/>
      <c r="B14" s="170"/>
      <c r="C14" s="19" t="s">
        <v>13</v>
      </c>
      <c r="D14" s="20">
        <v>0</v>
      </c>
      <c r="E14" s="20">
        <v>0</v>
      </c>
      <c r="F14" s="20">
        <v>0</v>
      </c>
      <c r="G14" s="173"/>
      <c r="H14" s="175"/>
    </row>
    <row r="15" spans="1:8" s="5" customFormat="1" ht="12.75">
      <c r="A15" s="167"/>
      <c r="B15" s="170"/>
      <c r="C15" s="19" t="s">
        <v>14</v>
      </c>
      <c r="D15" s="20">
        <v>4500</v>
      </c>
      <c r="E15" s="20">
        <v>1125</v>
      </c>
      <c r="F15" s="20">
        <v>1044.44</v>
      </c>
      <c r="G15" s="173"/>
      <c r="H15" s="175"/>
    </row>
    <row r="16" spans="1:8" s="5" customFormat="1" ht="27" customHeight="1" thickBot="1">
      <c r="A16" s="168"/>
      <c r="B16" s="171"/>
      <c r="C16" s="21" t="s">
        <v>15</v>
      </c>
      <c r="D16" s="22">
        <v>0</v>
      </c>
      <c r="E16" s="22">
        <v>0</v>
      </c>
      <c r="F16" s="22">
        <v>0</v>
      </c>
      <c r="G16" s="177"/>
      <c r="H16" s="176"/>
    </row>
    <row r="17" spans="1:8" s="5" customFormat="1" ht="12.75" customHeight="1">
      <c r="A17" s="166" t="s">
        <v>17</v>
      </c>
      <c r="B17" s="332" t="s">
        <v>135</v>
      </c>
      <c r="C17" s="153" t="s">
        <v>12</v>
      </c>
      <c r="D17" s="18">
        <v>0</v>
      </c>
      <c r="E17" s="18">
        <v>0</v>
      </c>
      <c r="F17" s="18">
        <v>0</v>
      </c>
      <c r="G17" s="172">
        <f>SUM(F17:F20)/SUM(D17:D20)</f>
        <v>0</v>
      </c>
      <c r="H17" s="335"/>
    </row>
    <row r="18" spans="1:8" s="5" customFormat="1" ht="12.75" customHeight="1">
      <c r="A18" s="167"/>
      <c r="B18" s="333"/>
      <c r="C18" s="154" t="s">
        <v>13</v>
      </c>
      <c r="D18" s="20">
        <v>0</v>
      </c>
      <c r="E18" s="20">
        <v>0</v>
      </c>
      <c r="F18" s="20">
        <v>0</v>
      </c>
      <c r="G18" s="173"/>
      <c r="H18" s="336"/>
    </row>
    <row r="19" spans="1:8" s="5" customFormat="1" ht="15.75" customHeight="1">
      <c r="A19" s="167"/>
      <c r="B19" s="333"/>
      <c r="C19" s="154" t="s">
        <v>14</v>
      </c>
      <c r="D19" s="155">
        <v>81.6</v>
      </c>
      <c r="E19" s="20">
        <v>0</v>
      </c>
      <c r="F19" s="20">
        <v>0</v>
      </c>
      <c r="G19" s="173"/>
      <c r="H19" s="336"/>
    </row>
    <row r="20" spans="1:8" s="5" customFormat="1" ht="51.75" customHeight="1" thickBot="1">
      <c r="A20" s="168"/>
      <c r="B20" s="334"/>
      <c r="C20" s="156" t="s">
        <v>15</v>
      </c>
      <c r="D20" s="22">
        <v>0</v>
      </c>
      <c r="E20" s="22">
        <v>0</v>
      </c>
      <c r="F20" s="22">
        <v>0</v>
      </c>
      <c r="G20" s="177"/>
      <c r="H20" s="337"/>
    </row>
    <row r="21" spans="1:8" s="4" customFormat="1" ht="12.75">
      <c r="A21" s="248" t="s">
        <v>19</v>
      </c>
      <c r="B21" s="193" t="s">
        <v>136</v>
      </c>
      <c r="C21" s="36" t="s">
        <v>12</v>
      </c>
      <c r="D21" s="37">
        <f aca="true" t="shared" si="1" ref="D21:F24">D25</f>
        <v>0</v>
      </c>
      <c r="E21" s="37">
        <f t="shared" si="1"/>
        <v>0</v>
      </c>
      <c r="F21" s="37">
        <f t="shared" si="1"/>
        <v>0</v>
      </c>
      <c r="G21" s="196">
        <f>SUM(F21:F24)/SUM(D21:D24)</f>
        <v>0</v>
      </c>
      <c r="H21" s="199"/>
    </row>
    <row r="22" spans="1:8" s="4" customFormat="1" ht="12.75">
      <c r="A22" s="249"/>
      <c r="B22" s="194"/>
      <c r="C22" s="38" t="s">
        <v>13</v>
      </c>
      <c r="D22" s="39">
        <f t="shared" si="1"/>
        <v>0</v>
      </c>
      <c r="E22" s="39">
        <f t="shared" si="1"/>
        <v>0</v>
      </c>
      <c r="F22" s="39">
        <f t="shared" si="1"/>
        <v>0</v>
      </c>
      <c r="G22" s="197"/>
      <c r="H22" s="200"/>
    </row>
    <row r="23" spans="1:8" s="4" customFormat="1" ht="12.75">
      <c r="A23" s="249"/>
      <c r="B23" s="194"/>
      <c r="C23" s="38" t="s">
        <v>14</v>
      </c>
      <c r="D23" s="39">
        <f t="shared" si="1"/>
        <v>558.4</v>
      </c>
      <c r="E23" s="39">
        <f t="shared" si="1"/>
        <v>0</v>
      </c>
      <c r="F23" s="39">
        <f t="shared" si="1"/>
        <v>0</v>
      </c>
      <c r="G23" s="197"/>
      <c r="H23" s="200"/>
    </row>
    <row r="24" spans="1:8" s="4" customFormat="1" ht="57" customHeight="1" thickBot="1">
      <c r="A24" s="250"/>
      <c r="B24" s="195"/>
      <c r="C24" s="40" t="s">
        <v>15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198"/>
      <c r="H24" s="201"/>
    </row>
    <row r="25" spans="1:8" ht="30" customHeight="1">
      <c r="A25" s="167" t="s">
        <v>20</v>
      </c>
      <c r="B25" s="332" t="s">
        <v>137</v>
      </c>
      <c r="C25" s="47" t="s">
        <v>12</v>
      </c>
      <c r="D25" s="48">
        <v>0</v>
      </c>
      <c r="E25" s="48">
        <v>0</v>
      </c>
      <c r="F25" s="48">
        <v>0</v>
      </c>
      <c r="G25" s="172">
        <f>SUM(F25:F28)/SUM(D25:D28)</f>
        <v>0</v>
      </c>
      <c r="H25" s="174"/>
    </row>
    <row r="26" spans="1:8" ht="25.5" customHeight="1">
      <c r="A26" s="167"/>
      <c r="B26" s="333"/>
      <c r="C26" s="19" t="s">
        <v>13</v>
      </c>
      <c r="D26" s="20">
        <v>0</v>
      </c>
      <c r="E26" s="20">
        <v>0</v>
      </c>
      <c r="F26" s="20">
        <v>0</v>
      </c>
      <c r="G26" s="173"/>
      <c r="H26" s="175"/>
    </row>
    <row r="27" spans="1:8" ht="26.25" customHeight="1">
      <c r="A27" s="167"/>
      <c r="B27" s="333"/>
      <c r="C27" s="19" t="s">
        <v>14</v>
      </c>
      <c r="D27" s="20">
        <v>558.4</v>
      </c>
      <c r="E27" s="20">
        <v>0</v>
      </c>
      <c r="F27" s="20">
        <v>0</v>
      </c>
      <c r="G27" s="173"/>
      <c r="H27" s="175"/>
    </row>
    <row r="28" spans="1:8" ht="32.25" customHeight="1" thickBot="1">
      <c r="A28" s="168"/>
      <c r="B28" s="334"/>
      <c r="C28" s="21" t="s">
        <v>15</v>
      </c>
      <c r="D28" s="22">
        <v>0</v>
      </c>
      <c r="E28" s="22">
        <v>0</v>
      </c>
      <c r="F28" s="22">
        <v>0</v>
      </c>
      <c r="G28" s="177"/>
      <c r="H28" s="176"/>
    </row>
    <row r="29" spans="1:8" s="4" customFormat="1" ht="12.75">
      <c r="A29" s="166" t="s">
        <v>21</v>
      </c>
      <c r="B29" s="169" t="s">
        <v>138</v>
      </c>
      <c r="C29" s="17" t="s">
        <v>12</v>
      </c>
      <c r="D29" s="18">
        <v>0</v>
      </c>
      <c r="E29" s="18">
        <v>0</v>
      </c>
      <c r="F29" s="18">
        <v>0</v>
      </c>
      <c r="G29" s="273">
        <v>0</v>
      </c>
      <c r="H29" s="174"/>
    </row>
    <row r="30" spans="1:8" s="4" customFormat="1" ht="12.75">
      <c r="A30" s="167"/>
      <c r="B30" s="170"/>
      <c r="C30" s="19" t="s">
        <v>13</v>
      </c>
      <c r="D30" s="20">
        <v>0</v>
      </c>
      <c r="E30" s="20">
        <v>0</v>
      </c>
      <c r="F30" s="20">
        <v>0</v>
      </c>
      <c r="G30" s="214"/>
      <c r="H30" s="175"/>
    </row>
    <row r="31" spans="1:8" s="4" customFormat="1" ht="12.75">
      <c r="A31" s="167"/>
      <c r="B31" s="170"/>
      <c r="C31" s="19" t="s">
        <v>14</v>
      </c>
      <c r="D31" s="20">
        <v>0</v>
      </c>
      <c r="E31" s="20">
        <v>0</v>
      </c>
      <c r="F31" s="20">
        <v>0</v>
      </c>
      <c r="G31" s="214"/>
      <c r="H31" s="175"/>
    </row>
    <row r="32" spans="1:8" s="4" customFormat="1" ht="33.75" customHeight="1" thickBot="1">
      <c r="A32" s="168"/>
      <c r="B32" s="171"/>
      <c r="C32" s="21" t="s">
        <v>15</v>
      </c>
      <c r="D32" s="22">
        <v>0</v>
      </c>
      <c r="E32" s="22">
        <v>0</v>
      </c>
      <c r="F32" s="22">
        <v>0</v>
      </c>
      <c r="G32" s="264"/>
      <c r="H32" s="176"/>
    </row>
    <row r="33" spans="1:8" s="4" customFormat="1" ht="12.75">
      <c r="A33" s="248" t="s">
        <v>22</v>
      </c>
      <c r="B33" s="193" t="s">
        <v>139</v>
      </c>
      <c r="C33" s="36" t="s">
        <v>12</v>
      </c>
      <c r="D33" s="37">
        <f aca="true" t="shared" si="2" ref="D33:F36">D37</f>
        <v>0</v>
      </c>
      <c r="E33" s="37">
        <f t="shared" si="2"/>
        <v>0</v>
      </c>
      <c r="F33" s="37">
        <f t="shared" si="2"/>
        <v>0</v>
      </c>
      <c r="G33" s="196">
        <f>SUM(F33:F36)/SUM(D33:D36)</f>
        <v>0.38885549608892545</v>
      </c>
      <c r="H33" s="199"/>
    </row>
    <row r="34" spans="1:8" s="4" customFormat="1" ht="12.75">
      <c r="A34" s="249"/>
      <c r="B34" s="194"/>
      <c r="C34" s="38" t="s">
        <v>13</v>
      </c>
      <c r="D34" s="39">
        <f t="shared" si="2"/>
        <v>0</v>
      </c>
      <c r="E34" s="39">
        <f t="shared" si="2"/>
        <v>0</v>
      </c>
      <c r="F34" s="39">
        <f t="shared" si="2"/>
        <v>0</v>
      </c>
      <c r="G34" s="197"/>
      <c r="H34" s="200"/>
    </row>
    <row r="35" spans="1:8" s="4" customFormat="1" ht="12.75">
      <c r="A35" s="249"/>
      <c r="B35" s="194"/>
      <c r="C35" s="38" t="s">
        <v>14</v>
      </c>
      <c r="D35" s="39">
        <f t="shared" si="2"/>
        <v>2429</v>
      </c>
      <c r="E35" s="39">
        <f t="shared" si="2"/>
        <v>1090</v>
      </c>
      <c r="F35" s="39">
        <f t="shared" si="2"/>
        <v>944.53</v>
      </c>
      <c r="G35" s="197"/>
      <c r="H35" s="200"/>
    </row>
    <row r="36" spans="1:8" s="4" customFormat="1" ht="21" customHeight="1" thickBot="1">
      <c r="A36" s="250"/>
      <c r="B36" s="195"/>
      <c r="C36" s="40" t="s">
        <v>15</v>
      </c>
      <c r="D36" s="41">
        <f t="shared" si="2"/>
        <v>0</v>
      </c>
      <c r="E36" s="41">
        <f t="shared" si="2"/>
        <v>0</v>
      </c>
      <c r="F36" s="41">
        <f t="shared" si="2"/>
        <v>0</v>
      </c>
      <c r="G36" s="198"/>
      <c r="H36" s="201"/>
    </row>
    <row r="37" spans="1:8" s="4" customFormat="1" ht="12.75">
      <c r="A37" s="166" t="s">
        <v>23</v>
      </c>
      <c r="B37" s="169" t="s">
        <v>140</v>
      </c>
      <c r="C37" s="17" t="s">
        <v>12</v>
      </c>
      <c r="D37" s="18">
        <f aca="true" t="shared" si="3" ref="D37:F38">D49</f>
        <v>0</v>
      </c>
      <c r="E37" s="18">
        <f t="shared" si="3"/>
        <v>0</v>
      </c>
      <c r="F37" s="18">
        <f t="shared" si="3"/>
        <v>0</v>
      </c>
      <c r="G37" s="273">
        <f>SUM(F37:F40)/SUM(D37:D40)</f>
        <v>0.38885549608892545</v>
      </c>
      <c r="H37" s="174"/>
    </row>
    <row r="38" spans="1:8" s="4" customFormat="1" ht="12.75">
      <c r="A38" s="167"/>
      <c r="B38" s="170"/>
      <c r="C38" s="19" t="s">
        <v>13</v>
      </c>
      <c r="D38" s="20">
        <f t="shared" si="3"/>
        <v>0</v>
      </c>
      <c r="E38" s="20">
        <f t="shared" si="3"/>
        <v>0</v>
      </c>
      <c r="F38" s="20">
        <f t="shared" si="3"/>
        <v>0</v>
      </c>
      <c r="G38" s="214"/>
      <c r="H38" s="175"/>
    </row>
    <row r="39" spans="1:8" s="4" customFormat="1" ht="12.75">
      <c r="A39" s="167"/>
      <c r="B39" s="170"/>
      <c r="C39" s="19" t="s">
        <v>14</v>
      </c>
      <c r="D39" s="20">
        <v>2429</v>
      </c>
      <c r="E39" s="20">
        <v>1090</v>
      </c>
      <c r="F39" s="20">
        <v>944.53</v>
      </c>
      <c r="G39" s="214"/>
      <c r="H39" s="175"/>
    </row>
    <row r="40" spans="1:8" s="4" customFormat="1" ht="27" customHeight="1" thickBot="1">
      <c r="A40" s="168"/>
      <c r="B40" s="171"/>
      <c r="C40" s="21" t="s">
        <v>15</v>
      </c>
      <c r="D40" s="22"/>
      <c r="E40" s="22"/>
      <c r="F40" s="22"/>
      <c r="G40" s="264"/>
      <c r="H40" s="176"/>
    </row>
    <row r="41" spans="1:8" s="4" customFormat="1" ht="12.75">
      <c r="A41" s="166" t="s">
        <v>24</v>
      </c>
      <c r="B41" s="169" t="s">
        <v>183</v>
      </c>
      <c r="C41" s="17" t="s">
        <v>12</v>
      </c>
      <c r="D41" s="18">
        <f>D58</f>
        <v>0</v>
      </c>
      <c r="E41" s="18">
        <f>E58</f>
        <v>0</v>
      </c>
      <c r="F41" s="18">
        <f>F58</f>
        <v>0</v>
      </c>
      <c r="G41" s="273">
        <v>0</v>
      </c>
      <c r="H41" s="174"/>
    </row>
    <row r="42" spans="1:8" s="4" customFormat="1" ht="12.75">
      <c r="A42" s="167"/>
      <c r="B42" s="170"/>
      <c r="C42" s="19" t="s">
        <v>13</v>
      </c>
      <c r="D42" s="20">
        <v>0</v>
      </c>
      <c r="E42" s="20">
        <v>0</v>
      </c>
      <c r="F42" s="20">
        <v>0</v>
      </c>
      <c r="G42" s="214"/>
      <c r="H42" s="175"/>
    </row>
    <row r="43" spans="1:8" s="4" customFormat="1" ht="12.75">
      <c r="A43" s="167"/>
      <c r="B43" s="170"/>
      <c r="C43" s="19" t="s">
        <v>14</v>
      </c>
      <c r="D43" s="20">
        <v>0</v>
      </c>
      <c r="E43" s="20">
        <v>0</v>
      </c>
      <c r="F43" s="20">
        <v>0</v>
      </c>
      <c r="G43" s="214"/>
      <c r="H43" s="175"/>
    </row>
    <row r="44" spans="1:8" s="4" customFormat="1" ht="27" customHeight="1" thickBot="1">
      <c r="A44" s="168"/>
      <c r="B44" s="171"/>
      <c r="C44" s="21" t="s">
        <v>15</v>
      </c>
      <c r="D44" s="22">
        <v>0</v>
      </c>
      <c r="E44" s="22">
        <v>0</v>
      </c>
      <c r="F44" s="22">
        <v>0</v>
      </c>
      <c r="G44" s="264"/>
      <c r="H44" s="176"/>
    </row>
    <row r="45" spans="1:8" ht="12.75">
      <c r="A45" s="350" t="s">
        <v>25</v>
      </c>
      <c r="B45" s="279" t="s">
        <v>18</v>
      </c>
      <c r="C45" s="128" t="s">
        <v>12</v>
      </c>
      <c r="D45" s="129">
        <f aca="true" t="shared" si="4" ref="D45:F48">D10+D22+D34</f>
        <v>0</v>
      </c>
      <c r="E45" s="129">
        <f t="shared" si="4"/>
        <v>0</v>
      </c>
      <c r="F45" s="129">
        <f t="shared" si="4"/>
        <v>0</v>
      </c>
      <c r="G45" s="184">
        <f>SUM(F45:F48)/SUM(D45:D48)</f>
        <v>0.2627784383670234</v>
      </c>
      <c r="H45" s="187"/>
    </row>
    <row r="46" spans="1:8" ht="12.75">
      <c r="A46" s="351"/>
      <c r="B46" s="280"/>
      <c r="C46" s="130" t="s">
        <v>13</v>
      </c>
      <c r="D46" s="127">
        <f t="shared" si="4"/>
        <v>7569</v>
      </c>
      <c r="E46" s="127">
        <f t="shared" si="4"/>
        <v>2215</v>
      </c>
      <c r="F46" s="127">
        <f t="shared" si="4"/>
        <v>1988.97</v>
      </c>
      <c r="G46" s="185"/>
      <c r="H46" s="188"/>
    </row>
    <row r="47" spans="1:8" ht="12.75">
      <c r="A47" s="351"/>
      <c r="B47" s="280"/>
      <c r="C47" s="130" t="s">
        <v>14</v>
      </c>
      <c r="D47" s="127">
        <f t="shared" si="4"/>
        <v>0</v>
      </c>
      <c r="E47" s="127">
        <f t="shared" si="4"/>
        <v>0</v>
      </c>
      <c r="F47" s="127">
        <f t="shared" si="4"/>
        <v>0</v>
      </c>
      <c r="G47" s="185"/>
      <c r="H47" s="188"/>
    </row>
    <row r="48" spans="1:8" ht="13.5" thickBot="1">
      <c r="A48" s="352"/>
      <c r="B48" s="281"/>
      <c r="C48" s="131" t="s">
        <v>15</v>
      </c>
      <c r="D48" s="132">
        <f t="shared" si="4"/>
        <v>0</v>
      </c>
      <c r="E48" s="132">
        <f t="shared" si="4"/>
        <v>0</v>
      </c>
      <c r="F48" s="132">
        <f t="shared" si="4"/>
        <v>0</v>
      </c>
      <c r="G48" s="186"/>
      <c r="H48" s="189"/>
    </row>
    <row r="49" spans="1:8" ht="36" customHeight="1">
      <c r="A49" s="353" t="s">
        <v>1</v>
      </c>
      <c r="B49" s="354"/>
      <c r="C49" s="348" t="s">
        <v>197</v>
      </c>
      <c r="D49" s="348"/>
      <c r="E49" s="348"/>
      <c r="F49" s="348"/>
      <c r="G49" s="348"/>
      <c r="H49" s="349"/>
    </row>
    <row r="50" spans="1:8" ht="14.25" customHeight="1">
      <c r="A50" s="51" t="s">
        <v>2</v>
      </c>
      <c r="B50" s="29"/>
      <c r="C50" s="52" t="s">
        <v>279</v>
      </c>
      <c r="D50" s="30"/>
      <c r="E50" s="30"/>
      <c r="F50" s="30"/>
      <c r="G50" s="31"/>
      <c r="H50" s="32"/>
    </row>
    <row r="51" spans="1:8" ht="17.25" customHeight="1" thickBot="1">
      <c r="A51" s="53" t="s">
        <v>3</v>
      </c>
      <c r="B51" s="33"/>
      <c r="C51" s="54" t="s">
        <v>27</v>
      </c>
      <c r="D51" s="34"/>
      <c r="E51" s="34"/>
      <c r="F51" s="34"/>
      <c r="G51" s="35"/>
      <c r="H51" s="45"/>
    </row>
    <row r="52" spans="1:8" ht="102.75" thickBot="1">
      <c r="A52" s="15" t="s">
        <v>4</v>
      </c>
      <c r="B52" s="55" t="s">
        <v>82</v>
      </c>
      <c r="C52" s="56" t="s">
        <v>6</v>
      </c>
      <c r="D52" s="16" t="s">
        <v>7</v>
      </c>
      <c r="E52" s="16" t="s">
        <v>8</v>
      </c>
      <c r="F52" s="16" t="s">
        <v>9</v>
      </c>
      <c r="G52" s="82" t="s">
        <v>10</v>
      </c>
      <c r="H52" s="86" t="s">
        <v>11</v>
      </c>
    </row>
    <row r="53" spans="1:8" s="5" customFormat="1" ht="12.75" customHeight="1">
      <c r="A53" s="314" t="s">
        <v>52</v>
      </c>
      <c r="B53" s="306" t="s">
        <v>198</v>
      </c>
      <c r="C53" s="36" t="s">
        <v>12</v>
      </c>
      <c r="D53" s="37">
        <v>0</v>
      </c>
      <c r="E53" s="37">
        <v>0</v>
      </c>
      <c r="F53" s="57">
        <v>0</v>
      </c>
      <c r="G53" s="196">
        <f>SUM(F53:F56)/SUM(D53:D56)</f>
        <v>0.1635396717609089</v>
      </c>
      <c r="H53" s="199"/>
    </row>
    <row r="54" spans="1:8" s="5" customFormat="1" ht="12.75">
      <c r="A54" s="315"/>
      <c r="B54" s="307"/>
      <c r="C54" s="38" t="s">
        <v>13</v>
      </c>
      <c r="D54" s="39">
        <f>D59+D69+D79+D89</f>
        <v>11664.5</v>
      </c>
      <c r="E54" s="39">
        <f>E59+E69+E79+E89</f>
        <v>2091.1</v>
      </c>
      <c r="F54" s="58">
        <f>F59+F69+F79+F89</f>
        <v>2091.1</v>
      </c>
      <c r="G54" s="197"/>
      <c r="H54" s="200"/>
    </row>
    <row r="55" spans="1:8" s="5" customFormat="1" ht="12.75">
      <c r="A55" s="315"/>
      <c r="B55" s="307"/>
      <c r="C55" s="38" t="s">
        <v>14</v>
      </c>
      <c r="D55" s="39">
        <f>D60+D70+D80</f>
        <v>1441.8</v>
      </c>
      <c r="E55" s="39">
        <f>E60+E70+E80</f>
        <v>52.3</v>
      </c>
      <c r="F55" s="58">
        <f>F60+F70+F80</f>
        <v>52.3</v>
      </c>
      <c r="G55" s="197"/>
      <c r="H55" s="200"/>
    </row>
    <row r="56" spans="1:8" s="5" customFormat="1" ht="18" customHeight="1">
      <c r="A56" s="315"/>
      <c r="B56" s="307"/>
      <c r="C56" s="38" t="s">
        <v>15</v>
      </c>
      <c r="D56" s="50">
        <v>0</v>
      </c>
      <c r="E56" s="50">
        <v>0</v>
      </c>
      <c r="F56" s="59">
        <v>0</v>
      </c>
      <c r="G56" s="197"/>
      <c r="H56" s="200"/>
    </row>
    <row r="57" spans="1:8" s="5" customFormat="1" ht="18" customHeight="1" thickBot="1">
      <c r="A57" s="316"/>
      <c r="B57" s="313"/>
      <c r="C57" s="60" t="s">
        <v>53</v>
      </c>
      <c r="D57" s="61">
        <f>SUM(D53:D56)</f>
        <v>13106.3</v>
      </c>
      <c r="E57" s="41">
        <f>SUM(E53:E56)</f>
        <v>2143.4</v>
      </c>
      <c r="F57" s="41">
        <f>SUM(F53:F56)</f>
        <v>2143.4</v>
      </c>
      <c r="G57" s="198"/>
      <c r="H57" s="201"/>
    </row>
    <row r="58" spans="1:8" s="5" customFormat="1" ht="12.75" customHeight="1">
      <c r="A58" s="314" t="s">
        <v>16</v>
      </c>
      <c r="B58" s="306" t="s">
        <v>54</v>
      </c>
      <c r="C58" s="36" t="s">
        <v>12</v>
      </c>
      <c r="D58" s="37">
        <v>0</v>
      </c>
      <c r="E58" s="37">
        <v>0</v>
      </c>
      <c r="F58" s="57">
        <v>0</v>
      </c>
      <c r="G58" s="196">
        <f>SUM(F58:F61)/SUM(D58:D61)</f>
        <v>0.13575771415522508</v>
      </c>
      <c r="H58" s="199"/>
    </row>
    <row r="59" spans="1:8" s="5" customFormat="1" ht="12.75">
      <c r="A59" s="315"/>
      <c r="B59" s="307"/>
      <c r="C59" s="38" t="s">
        <v>13</v>
      </c>
      <c r="D59" s="39">
        <f aca="true" t="shared" si="5" ref="D59:F60">D64</f>
        <v>3117.9</v>
      </c>
      <c r="E59" s="39">
        <f t="shared" si="5"/>
        <v>423.3</v>
      </c>
      <c r="F59" s="58">
        <f t="shared" si="5"/>
        <v>423.3</v>
      </c>
      <c r="G59" s="197"/>
      <c r="H59" s="200"/>
    </row>
    <row r="60" spans="1:8" s="5" customFormat="1" ht="12.75">
      <c r="A60" s="315"/>
      <c r="B60" s="307"/>
      <c r="C60" s="38" t="s">
        <v>14</v>
      </c>
      <c r="D60" s="39">
        <f t="shared" si="5"/>
        <v>385.4</v>
      </c>
      <c r="E60" s="39">
        <f t="shared" si="5"/>
        <v>52.3</v>
      </c>
      <c r="F60" s="58">
        <f t="shared" si="5"/>
        <v>52.3</v>
      </c>
      <c r="G60" s="197"/>
      <c r="H60" s="200"/>
    </row>
    <row r="61" spans="1:8" s="5" customFormat="1" ht="18" customHeight="1">
      <c r="A61" s="315"/>
      <c r="B61" s="307"/>
      <c r="C61" s="38" t="s">
        <v>15</v>
      </c>
      <c r="D61" s="50">
        <v>0</v>
      </c>
      <c r="E61" s="50">
        <v>0</v>
      </c>
      <c r="F61" s="59">
        <v>0</v>
      </c>
      <c r="G61" s="197"/>
      <c r="H61" s="200"/>
    </row>
    <row r="62" spans="1:8" s="5" customFormat="1" ht="18" customHeight="1" thickBot="1">
      <c r="A62" s="316"/>
      <c r="B62" s="313"/>
      <c r="C62" s="60" t="s">
        <v>53</v>
      </c>
      <c r="D62" s="61">
        <f>D67</f>
        <v>3503.3</v>
      </c>
      <c r="E62" s="41">
        <f>E67</f>
        <v>475.6</v>
      </c>
      <c r="F62" s="41">
        <f>F67</f>
        <v>475.6</v>
      </c>
      <c r="G62" s="198"/>
      <c r="H62" s="201"/>
    </row>
    <row r="63" spans="1:8" s="5" customFormat="1" ht="20.25" customHeight="1">
      <c r="A63" s="167" t="s">
        <v>17</v>
      </c>
      <c r="B63" s="170" t="s">
        <v>55</v>
      </c>
      <c r="C63" s="47" t="s">
        <v>12</v>
      </c>
      <c r="D63" s="48">
        <v>0</v>
      </c>
      <c r="E63" s="48">
        <v>0</v>
      </c>
      <c r="F63" s="48">
        <v>0</v>
      </c>
      <c r="G63" s="214">
        <f>SUM(F63:F67)/SUM(D63:D67)</f>
        <v>0.13575771415522508</v>
      </c>
      <c r="H63" s="175"/>
    </row>
    <row r="64" spans="1:8" s="5" customFormat="1" ht="12.75">
      <c r="A64" s="167"/>
      <c r="B64" s="170"/>
      <c r="C64" s="19" t="s">
        <v>13</v>
      </c>
      <c r="D64" s="20">
        <v>3117.9</v>
      </c>
      <c r="E64" s="20">
        <v>423.3</v>
      </c>
      <c r="F64" s="20">
        <v>423.3</v>
      </c>
      <c r="G64" s="214"/>
      <c r="H64" s="175"/>
    </row>
    <row r="65" spans="1:8" s="5" customFormat="1" ht="12.75">
      <c r="A65" s="167"/>
      <c r="B65" s="170"/>
      <c r="C65" s="19" t="s">
        <v>14</v>
      </c>
      <c r="D65" s="20">
        <v>385.4</v>
      </c>
      <c r="E65" s="20">
        <v>52.3</v>
      </c>
      <c r="F65" s="20">
        <v>52.3</v>
      </c>
      <c r="G65" s="214"/>
      <c r="H65" s="175"/>
    </row>
    <row r="66" spans="1:8" s="5" customFormat="1" ht="12.75">
      <c r="A66" s="167"/>
      <c r="B66" s="170"/>
      <c r="C66" s="62" t="s">
        <v>15</v>
      </c>
      <c r="D66" s="63">
        <v>0</v>
      </c>
      <c r="E66" s="63">
        <v>0</v>
      </c>
      <c r="F66" s="63">
        <v>0</v>
      </c>
      <c r="G66" s="214"/>
      <c r="H66" s="175"/>
    </row>
    <row r="67" spans="1:16" s="5" customFormat="1" ht="41.25" customHeight="1" thickBot="1">
      <c r="A67" s="168"/>
      <c r="B67" s="171"/>
      <c r="C67" s="21" t="s">
        <v>53</v>
      </c>
      <c r="D67" s="22">
        <f>SUM(D63:D66)</f>
        <v>3503.3</v>
      </c>
      <c r="E67" s="22">
        <f>SUM(E63:E66)</f>
        <v>475.6</v>
      </c>
      <c r="F67" s="22">
        <f>SUM(F63:F66)</f>
        <v>475.6</v>
      </c>
      <c r="G67" s="264"/>
      <c r="H67" s="176"/>
      <c r="P67" s="23"/>
    </row>
    <row r="68" spans="1:8" s="4" customFormat="1" ht="12.75" customHeight="1">
      <c r="A68" s="303" t="s">
        <v>19</v>
      </c>
      <c r="B68" s="306" t="s">
        <v>199</v>
      </c>
      <c r="C68" s="36" t="s">
        <v>12</v>
      </c>
      <c r="D68" s="37">
        <f>D73+D93+D98</f>
        <v>0</v>
      </c>
      <c r="E68" s="37">
        <f>E73+E93+E98</f>
        <v>0</v>
      </c>
      <c r="F68" s="37">
        <f>F73+F93+F98</f>
        <v>0</v>
      </c>
      <c r="G68" s="196">
        <f>SUM(F68:F72)/SUM(D68:D72)</f>
        <v>0</v>
      </c>
      <c r="H68" s="309"/>
    </row>
    <row r="69" spans="1:8" s="4" customFormat="1" ht="12.75">
      <c r="A69" s="304"/>
      <c r="B69" s="307"/>
      <c r="C69" s="38" t="s">
        <v>13</v>
      </c>
      <c r="D69" s="39">
        <f aca="true" t="shared" si="6" ref="D69:F70">D74</f>
        <v>3859</v>
      </c>
      <c r="E69" s="39">
        <f t="shared" si="6"/>
        <v>0</v>
      </c>
      <c r="F69" s="39">
        <f t="shared" si="6"/>
        <v>0</v>
      </c>
      <c r="G69" s="197"/>
      <c r="H69" s="310"/>
    </row>
    <row r="70" spans="1:8" s="4" customFormat="1" ht="12.75">
      <c r="A70" s="304"/>
      <c r="B70" s="307"/>
      <c r="C70" s="38" t="s">
        <v>14</v>
      </c>
      <c r="D70" s="39">
        <f t="shared" si="6"/>
        <v>477</v>
      </c>
      <c r="E70" s="39">
        <f t="shared" si="6"/>
        <v>0</v>
      </c>
      <c r="F70" s="39">
        <f t="shared" si="6"/>
        <v>0</v>
      </c>
      <c r="G70" s="197"/>
      <c r="H70" s="310"/>
    </row>
    <row r="71" spans="1:8" s="4" customFormat="1" ht="12.75">
      <c r="A71" s="304"/>
      <c r="B71" s="307"/>
      <c r="C71" s="49" t="s">
        <v>15</v>
      </c>
      <c r="D71" s="50">
        <v>0</v>
      </c>
      <c r="E71" s="50">
        <v>0</v>
      </c>
      <c r="F71" s="50">
        <v>0</v>
      </c>
      <c r="G71" s="197"/>
      <c r="H71" s="310"/>
    </row>
    <row r="72" spans="1:8" s="4" customFormat="1" ht="23.25" customHeight="1">
      <c r="A72" s="305"/>
      <c r="B72" s="308"/>
      <c r="C72" s="64" t="s">
        <v>53</v>
      </c>
      <c r="D72" s="39">
        <f>SUM(D68:D71)</f>
        <v>4336</v>
      </c>
      <c r="E72" s="39">
        <f>SUM(E68:E71)</f>
        <v>0</v>
      </c>
      <c r="F72" s="39">
        <f>SUM(F68:F71)</f>
        <v>0</v>
      </c>
      <c r="G72" s="219"/>
      <c r="H72" s="311"/>
    </row>
    <row r="73" spans="1:8" ht="23.25" customHeight="1">
      <c r="A73" s="167" t="s">
        <v>20</v>
      </c>
      <c r="B73" s="170" t="s">
        <v>200</v>
      </c>
      <c r="C73" s="47" t="s">
        <v>12</v>
      </c>
      <c r="D73" s="48">
        <v>0</v>
      </c>
      <c r="E73" s="48">
        <v>0</v>
      </c>
      <c r="F73" s="48">
        <v>0</v>
      </c>
      <c r="G73" s="214">
        <f>SUM(F73:F77)/SUM(D73:D77)</f>
        <v>0</v>
      </c>
      <c r="H73" s="175"/>
    </row>
    <row r="74" spans="1:8" ht="15.75" customHeight="1">
      <c r="A74" s="167"/>
      <c r="B74" s="170"/>
      <c r="C74" s="19" t="s">
        <v>13</v>
      </c>
      <c r="D74" s="20">
        <v>3859</v>
      </c>
      <c r="E74" s="20">
        <v>0</v>
      </c>
      <c r="F74" s="20">
        <v>0</v>
      </c>
      <c r="G74" s="214"/>
      <c r="H74" s="175"/>
    </row>
    <row r="75" spans="1:8" ht="16.5" customHeight="1">
      <c r="A75" s="167"/>
      <c r="B75" s="170"/>
      <c r="C75" s="19" t="s">
        <v>14</v>
      </c>
      <c r="D75" s="20">
        <v>477</v>
      </c>
      <c r="E75" s="20">
        <v>0</v>
      </c>
      <c r="F75" s="20">
        <v>0</v>
      </c>
      <c r="G75" s="214"/>
      <c r="H75" s="175"/>
    </row>
    <row r="76" spans="1:8" ht="16.5" customHeight="1">
      <c r="A76" s="167"/>
      <c r="B76" s="170"/>
      <c r="C76" s="62" t="s">
        <v>83</v>
      </c>
      <c r="D76" s="63">
        <v>0</v>
      </c>
      <c r="E76" s="63">
        <v>0</v>
      </c>
      <c r="F76" s="63">
        <v>0</v>
      </c>
      <c r="G76" s="214"/>
      <c r="H76" s="175"/>
    </row>
    <row r="77" spans="1:8" ht="15" customHeight="1" thickBot="1">
      <c r="A77" s="168"/>
      <c r="B77" s="171"/>
      <c r="C77" s="21" t="s">
        <v>53</v>
      </c>
      <c r="D77" s="22">
        <f>SUM(D73:D76)</f>
        <v>4336</v>
      </c>
      <c r="E77" s="22">
        <f>SUM(E73:E76)</f>
        <v>0</v>
      </c>
      <c r="F77" s="22">
        <f>SUM(F73:F76)</f>
        <v>0</v>
      </c>
      <c r="G77" s="264"/>
      <c r="H77" s="176"/>
    </row>
    <row r="78" spans="1:8" s="4" customFormat="1" ht="12.75" customHeight="1">
      <c r="A78" s="303" t="s">
        <v>21</v>
      </c>
      <c r="B78" s="306" t="s">
        <v>201</v>
      </c>
      <c r="C78" s="36" t="s">
        <v>12</v>
      </c>
      <c r="D78" s="37">
        <f>D83+D103+D108</f>
        <v>0</v>
      </c>
      <c r="E78" s="37">
        <f>E83+E103+E108</f>
        <v>0</v>
      </c>
      <c r="F78" s="37">
        <f>F83+F103+F108</f>
        <v>0</v>
      </c>
      <c r="G78" s="196">
        <f>SUM(F78:F82)/SUM(D78:D82)</f>
        <v>0.7679621470573109</v>
      </c>
      <c r="H78" s="309"/>
    </row>
    <row r="79" spans="1:8" s="4" customFormat="1" ht="12.75">
      <c r="A79" s="304"/>
      <c r="B79" s="307"/>
      <c r="C79" s="38" t="s">
        <v>13</v>
      </c>
      <c r="D79" s="39">
        <f aca="true" t="shared" si="7" ref="D79:F80">D84</f>
        <v>4687.6</v>
      </c>
      <c r="E79" s="39">
        <f t="shared" si="7"/>
        <v>0</v>
      </c>
      <c r="F79" s="39">
        <f t="shared" si="7"/>
        <v>0</v>
      </c>
      <c r="G79" s="197"/>
      <c r="H79" s="310"/>
    </row>
    <row r="80" spans="1:8" s="4" customFormat="1" ht="12.75">
      <c r="A80" s="304"/>
      <c r="B80" s="307"/>
      <c r="C80" s="38" t="s">
        <v>14</v>
      </c>
      <c r="D80" s="39">
        <f t="shared" si="7"/>
        <v>579.4</v>
      </c>
      <c r="E80" s="39">
        <f t="shared" si="7"/>
        <v>0</v>
      </c>
      <c r="F80" s="39">
        <f t="shared" si="7"/>
        <v>0</v>
      </c>
      <c r="G80" s="197"/>
      <c r="H80" s="310"/>
    </row>
    <row r="81" spans="1:8" s="4" customFormat="1" ht="12.75">
      <c r="A81" s="304"/>
      <c r="B81" s="307"/>
      <c r="C81" s="49" t="s">
        <v>15</v>
      </c>
      <c r="D81" s="50">
        <f>D87+D106+D112</f>
        <v>41397.8</v>
      </c>
      <c r="E81" s="50">
        <f>E87+E106+E112</f>
        <v>35836.8</v>
      </c>
      <c r="F81" s="50">
        <f>F87+F106+F112</f>
        <v>35836.8</v>
      </c>
      <c r="G81" s="197"/>
      <c r="H81" s="310"/>
    </row>
    <row r="82" spans="1:8" s="4" customFormat="1" ht="23.25" customHeight="1">
      <c r="A82" s="305"/>
      <c r="B82" s="308"/>
      <c r="C82" s="64" t="s">
        <v>53</v>
      </c>
      <c r="D82" s="39">
        <f>SUM(D78:D81)</f>
        <v>46664.8</v>
      </c>
      <c r="E82" s="39">
        <f>SUM(E78:E81)</f>
        <v>35836.8</v>
      </c>
      <c r="F82" s="39">
        <f>SUM(F78:F81)</f>
        <v>35836.8</v>
      </c>
      <c r="G82" s="219"/>
      <c r="H82" s="311"/>
    </row>
    <row r="83" spans="1:8" ht="23.25" customHeight="1">
      <c r="A83" s="167" t="s">
        <v>22</v>
      </c>
      <c r="B83" s="170" t="s">
        <v>202</v>
      </c>
      <c r="C83" s="47" t="s">
        <v>12</v>
      </c>
      <c r="D83" s="48">
        <v>0</v>
      </c>
      <c r="E83" s="48">
        <v>0</v>
      </c>
      <c r="F83" s="48">
        <v>0</v>
      </c>
      <c r="G83" s="214">
        <f>SUM(F83:F87)/SUM(D83:D87)</f>
        <v>0</v>
      </c>
      <c r="H83" s="175"/>
    </row>
    <row r="84" spans="1:8" ht="15.75" customHeight="1">
      <c r="A84" s="167"/>
      <c r="B84" s="170"/>
      <c r="C84" s="19" t="s">
        <v>13</v>
      </c>
      <c r="D84" s="20">
        <v>4687.6</v>
      </c>
      <c r="E84" s="20">
        <v>0</v>
      </c>
      <c r="F84" s="20">
        <v>0</v>
      </c>
      <c r="G84" s="214"/>
      <c r="H84" s="175"/>
    </row>
    <row r="85" spans="1:8" ht="16.5" customHeight="1">
      <c r="A85" s="167"/>
      <c r="B85" s="170"/>
      <c r="C85" s="19" t="s">
        <v>14</v>
      </c>
      <c r="D85" s="20">
        <v>579.4</v>
      </c>
      <c r="E85" s="20">
        <v>0</v>
      </c>
      <c r="F85" s="20">
        <v>0</v>
      </c>
      <c r="G85" s="214"/>
      <c r="H85" s="175"/>
    </row>
    <row r="86" spans="1:13" ht="16.5" customHeight="1">
      <c r="A86" s="167"/>
      <c r="B86" s="170"/>
      <c r="C86" s="62" t="s">
        <v>83</v>
      </c>
      <c r="D86" s="63">
        <v>0</v>
      </c>
      <c r="E86" s="63">
        <v>0</v>
      </c>
      <c r="F86" s="63">
        <v>0</v>
      </c>
      <c r="G86" s="214"/>
      <c r="H86" s="175"/>
      <c r="M86" s="5"/>
    </row>
    <row r="87" spans="1:8" ht="15" customHeight="1" thickBot="1">
      <c r="A87" s="168"/>
      <c r="B87" s="171"/>
      <c r="C87" s="21" t="s">
        <v>53</v>
      </c>
      <c r="D87" s="22">
        <f>SUM(D83:D86)</f>
        <v>5267</v>
      </c>
      <c r="E87" s="22">
        <f>SUM(E83:E86)</f>
        <v>0</v>
      </c>
      <c r="F87" s="22">
        <f>SUM(F83:F86)</f>
        <v>0</v>
      </c>
      <c r="G87" s="264"/>
      <c r="H87" s="176"/>
    </row>
    <row r="88" spans="1:8" ht="12.75" customHeight="1">
      <c r="A88" s="248" t="s">
        <v>23</v>
      </c>
      <c r="B88" s="309" t="s">
        <v>194</v>
      </c>
      <c r="C88" s="36" t="s">
        <v>12</v>
      </c>
      <c r="D88" s="37">
        <v>0</v>
      </c>
      <c r="E88" s="37">
        <v>0</v>
      </c>
      <c r="F88" s="37">
        <v>0</v>
      </c>
      <c r="G88" s="196" t="e">
        <f>SUM(F88:F92)/SUM(D88:D92)</f>
        <v>#DIV/0!</v>
      </c>
      <c r="H88" s="199"/>
    </row>
    <row r="89" spans="1:8" ht="12.75">
      <c r="A89" s="249"/>
      <c r="B89" s="310"/>
      <c r="C89" s="38" t="s">
        <v>13</v>
      </c>
      <c r="D89" s="39">
        <f>D94</f>
        <v>0</v>
      </c>
      <c r="E89" s="39">
        <f>E94</f>
        <v>1667.8</v>
      </c>
      <c r="F89" s="39">
        <f>F94</f>
        <v>1667.8</v>
      </c>
      <c r="G89" s="197"/>
      <c r="H89" s="200"/>
    </row>
    <row r="90" spans="1:8" ht="12.75">
      <c r="A90" s="249"/>
      <c r="B90" s="310"/>
      <c r="C90" s="38" t="s">
        <v>14</v>
      </c>
      <c r="D90" s="39">
        <f>D95</f>
        <v>0</v>
      </c>
      <c r="E90" s="39">
        <f>E95+E105</f>
        <v>3942</v>
      </c>
      <c r="F90" s="39">
        <f>F95+F105</f>
        <v>3942</v>
      </c>
      <c r="G90" s="197"/>
      <c r="H90" s="200"/>
    </row>
    <row r="91" spans="1:8" ht="12.75" customHeight="1">
      <c r="A91" s="249"/>
      <c r="B91" s="310"/>
      <c r="C91" s="38" t="s">
        <v>15</v>
      </c>
      <c r="D91" s="39">
        <v>0</v>
      </c>
      <c r="E91" s="39">
        <v>0</v>
      </c>
      <c r="F91" s="39">
        <v>0</v>
      </c>
      <c r="G91" s="197"/>
      <c r="H91" s="200"/>
    </row>
    <row r="92" spans="1:8" ht="12.75" customHeight="1" thickBot="1">
      <c r="A92" s="250"/>
      <c r="B92" s="312"/>
      <c r="C92" s="88" t="s">
        <v>53</v>
      </c>
      <c r="D92" s="46">
        <f>D88+D89+D90+D91</f>
        <v>0</v>
      </c>
      <c r="E92" s="46">
        <f>E88+E89+E90+E91</f>
        <v>5609.8</v>
      </c>
      <c r="F92" s="46">
        <f>F88+F89+F90+F91</f>
        <v>5609.8</v>
      </c>
      <c r="G92" s="198"/>
      <c r="H92" s="201"/>
    </row>
    <row r="93" spans="1:8" ht="12.75" customHeight="1">
      <c r="A93" s="166" t="s">
        <v>24</v>
      </c>
      <c r="B93" s="169" t="s">
        <v>202</v>
      </c>
      <c r="C93" s="17" t="s">
        <v>12</v>
      </c>
      <c r="D93" s="18">
        <v>0</v>
      </c>
      <c r="E93" s="18">
        <v>0</v>
      </c>
      <c r="F93" s="18">
        <v>0</v>
      </c>
      <c r="G93" s="273" t="e">
        <f>SUM(F93:F96)/SUM(D93:D96)</f>
        <v>#DIV/0!</v>
      </c>
      <c r="H93" s="174"/>
    </row>
    <row r="94" spans="1:8" ht="12.75">
      <c r="A94" s="167"/>
      <c r="B94" s="170"/>
      <c r="C94" s="19" t="s">
        <v>13</v>
      </c>
      <c r="D94" s="20">
        <v>0</v>
      </c>
      <c r="E94" s="20">
        <v>1667.8</v>
      </c>
      <c r="F94" s="20">
        <v>1667.8</v>
      </c>
      <c r="G94" s="214"/>
      <c r="H94" s="175"/>
    </row>
    <row r="95" spans="1:8" ht="12.75">
      <c r="A95" s="167"/>
      <c r="B95" s="170"/>
      <c r="C95" s="19" t="s">
        <v>14</v>
      </c>
      <c r="D95" s="20">
        <v>0</v>
      </c>
      <c r="E95" s="20">
        <v>0</v>
      </c>
      <c r="F95" s="20">
        <v>0</v>
      </c>
      <c r="G95" s="214"/>
      <c r="H95" s="175"/>
    </row>
    <row r="96" spans="1:8" ht="12.75" customHeight="1">
      <c r="A96" s="167"/>
      <c r="B96" s="170"/>
      <c r="C96" s="19" t="s">
        <v>15</v>
      </c>
      <c r="D96" s="20">
        <v>0</v>
      </c>
      <c r="E96" s="20">
        <v>0</v>
      </c>
      <c r="F96" s="20">
        <v>0</v>
      </c>
      <c r="G96" s="214"/>
      <c r="H96" s="175"/>
    </row>
    <row r="97" spans="1:11" ht="19.5" customHeight="1" thickBot="1">
      <c r="A97" s="168"/>
      <c r="B97" s="171"/>
      <c r="C97" s="83" t="s">
        <v>53</v>
      </c>
      <c r="D97" s="84">
        <f>SUM(D93:D96)</f>
        <v>0</v>
      </c>
      <c r="E97" s="84">
        <f>SUM(E93:E96)</f>
        <v>1667.8</v>
      </c>
      <c r="F97" s="84">
        <f>SUM(F93:F96)</f>
        <v>1667.8</v>
      </c>
      <c r="G97" s="264"/>
      <c r="H97" s="176"/>
      <c r="K97" s="5"/>
    </row>
    <row r="98" spans="1:8" ht="12.75">
      <c r="A98" s="190" t="s">
        <v>25</v>
      </c>
      <c r="B98" s="193" t="s">
        <v>203</v>
      </c>
      <c r="C98" s="36" t="s">
        <v>12</v>
      </c>
      <c r="D98" s="37">
        <v>0</v>
      </c>
      <c r="E98" s="37">
        <v>0</v>
      </c>
      <c r="F98" s="37">
        <v>0</v>
      </c>
      <c r="G98" s="196">
        <f>SUM(F98:F102)/SUM(D98:D102)</f>
        <v>0.9918628981367698</v>
      </c>
      <c r="H98" s="199"/>
    </row>
    <row r="99" spans="1:8" ht="12.75">
      <c r="A99" s="191"/>
      <c r="B99" s="194"/>
      <c r="C99" s="38" t="s">
        <v>13</v>
      </c>
      <c r="D99" s="39">
        <f aca="true" t="shared" si="8" ref="D99:F100">D104</f>
        <v>32156.4</v>
      </c>
      <c r="E99" s="39">
        <f t="shared" si="8"/>
        <v>31894.8</v>
      </c>
      <c r="F99" s="39">
        <f t="shared" si="8"/>
        <v>31894.8</v>
      </c>
      <c r="G99" s="197"/>
      <c r="H99" s="200"/>
    </row>
    <row r="100" spans="1:8" ht="12.75">
      <c r="A100" s="191"/>
      <c r="B100" s="194"/>
      <c r="C100" s="38" t="s">
        <v>14</v>
      </c>
      <c r="D100" s="39">
        <f t="shared" si="8"/>
        <v>3974.4</v>
      </c>
      <c r="E100" s="39">
        <f t="shared" si="8"/>
        <v>3942</v>
      </c>
      <c r="F100" s="39">
        <f t="shared" si="8"/>
        <v>3942</v>
      </c>
      <c r="G100" s="197"/>
      <c r="H100" s="200"/>
    </row>
    <row r="101" spans="1:8" ht="12.75">
      <c r="A101" s="191"/>
      <c r="B101" s="194"/>
      <c r="C101" s="49" t="s">
        <v>15</v>
      </c>
      <c r="D101" s="50">
        <v>0</v>
      </c>
      <c r="E101" s="50">
        <v>0</v>
      </c>
      <c r="F101" s="50">
        <v>0</v>
      </c>
      <c r="G101" s="197"/>
      <c r="H101" s="200"/>
    </row>
    <row r="102" spans="1:8" ht="25.5" customHeight="1" thickBot="1">
      <c r="A102" s="192"/>
      <c r="B102" s="195"/>
      <c r="C102" s="40" t="s">
        <v>53</v>
      </c>
      <c r="D102" s="41">
        <f>SUM(D98:D101)</f>
        <v>36130.8</v>
      </c>
      <c r="E102" s="41">
        <f>SUM(E98:E101)</f>
        <v>35836.8</v>
      </c>
      <c r="F102" s="41">
        <f>SUM(F98:F101)</f>
        <v>35836.8</v>
      </c>
      <c r="G102" s="197"/>
      <c r="H102" s="299"/>
    </row>
    <row r="103" spans="1:8" s="4" customFormat="1" ht="12.75" customHeight="1">
      <c r="A103" s="294" t="s">
        <v>28</v>
      </c>
      <c r="B103" s="193" t="s">
        <v>204</v>
      </c>
      <c r="C103" s="36" t="s">
        <v>12</v>
      </c>
      <c r="D103" s="37">
        <f aca="true" t="shared" si="9" ref="D103:F105">D108</f>
        <v>0</v>
      </c>
      <c r="E103" s="37">
        <f t="shared" si="9"/>
        <v>0</v>
      </c>
      <c r="F103" s="37">
        <f t="shared" si="9"/>
        <v>0</v>
      </c>
      <c r="G103" s="300">
        <f>SUM(F103:F106)/SUM(D103:D106)</f>
        <v>0.9918628981367698</v>
      </c>
      <c r="H103" s="298"/>
    </row>
    <row r="104" spans="1:8" s="4" customFormat="1" ht="12.75">
      <c r="A104" s="295"/>
      <c r="B104" s="194"/>
      <c r="C104" s="38" t="s">
        <v>13</v>
      </c>
      <c r="D104" s="39">
        <f t="shared" si="9"/>
        <v>32156.4</v>
      </c>
      <c r="E104" s="39">
        <f t="shared" si="9"/>
        <v>31894.8</v>
      </c>
      <c r="F104" s="39">
        <f t="shared" si="9"/>
        <v>31894.8</v>
      </c>
      <c r="G104" s="301"/>
      <c r="H104" s="200"/>
    </row>
    <row r="105" spans="1:8" s="4" customFormat="1" ht="12.75">
      <c r="A105" s="295"/>
      <c r="B105" s="194"/>
      <c r="C105" s="38" t="s">
        <v>14</v>
      </c>
      <c r="D105" s="39">
        <f t="shared" si="9"/>
        <v>3974.4</v>
      </c>
      <c r="E105" s="39">
        <f t="shared" si="9"/>
        <v>3942</v>
      </c>
      <c r="F105" s="39">
        <f t="shared" si="9"/>
        <v>3942</v>
      </c>
      <c r="G105" s="301"/>
      <c r="H105" s="200"/>
    </row>
    <row r="106" spans="1:8" s="4" customFormat="1" ht="12.75">
      <c r="A106" s="295"/>
      <c r="B106" s="194"/>
      <c r="C106" s="49" t="s">
        <v>15</v>
      </c>
      <c r="D106" s="50">
        <v>0</v>
      </c>
      <c r="E106" s="50">
        <v>0</v>
      </c>
      <c r="F106" s="50">
        <v>0</v>
      </c>
      <c r="G106" s="301"/>
      <c r="H106" s="200"/>
    </row>
    <row r="107" spans="1:8" s="4" customFormat="1" ht="12.75">
      <c r="A107" s="296"/>
      <c r="B107" s="297"/>
      <c r="C107" s="38" t="s">
        <v>53</v>
      </c>
      <c r="D107" s="39">
        <f>D112</f>
        <v>36130.8</v>
      </c>
      <c r="E107" s="39">
        <f>E112</f>
        <v>35836.8</v>
      </c>
      <c r="F107" s="39">
        <f>F112</f>
        <v>35836.8</v>
      </c>
      <c r="G107" s="302"/>
      <c r="H107" s="299"/>
    </row>
    <row r="108" spans="1:8" ht="23.25" customHeight="1">
      <c r="A108" s="167" t="s">
        <v>29</v>
      </c>
      <c r="B108" s="170" t="s">
        <v>205</v>
      </c>
      <c r="C108" s="47" t="s">
        <v>12</v>
      </c>
      <c r="D108" s="48">
        <v>0</v>
      </c>
      <c r="E108" s="48">
        <v>0</v>
      </c>
      <c r="F108" s="48">
        <v>0</v>
      </c>
      <c r="G108" s="214">
        <f>SUM(F108:F112)/SUM(D108:D112)</f>
        <v>0.9918628981367698</v>
      </c>
      <c r="H108" s="175"/>
    </row>
    <row r="109" spans="1:8" ht="15.75" customHeight="1">
      <c r="A109" s="167"/>
      <c r="B109" s="170"/>
      <c r="C109" s="19" t="s">
        <v>13</v>
      </c>
      <c r="D109" s="20">
        <v>32156.4</v>
      </c>
      <c r="E109" s="20">
        <v>31894.8</v>
      </c>
      <c r="F109" s="20">
        <v>31894.8</v>
      </c>
      <c r="G109" s="214"/>
      <c r="H109" s="175"/>
    </row>
    <row r="110" spans="1:8" ht="16.5" customHeight="1">
      <c r="A110" s="167"/>
      <c r="B110" s="170"/>
      <c r="C110" s="19" t="s">
        <v>14</v>
      </c>
      <c r="D110" s="20">
        <v>3974.4</v>
      </c>
      <c r="E110" s="20">
        <v>3942</v>
      </c>
      <c r="F110" s="20">
        <v>3942</v>
      </c>
      <c r="G110" s="214"/>
      <c r="H110" s="175"/>
    </row>
    <row r="111" spans="1:8" ht="16.5" customHeight="1">
      <c r="A111" s="167"/>
      <c r="B111" s="170"/>
      <c r="C111" s="62" t="s">
        <v>15</v>
      </c>
      <c r="D111" s="63">
        <v>0</v>
      </c>
      <c r="E111" s="63">
        <v>0</v>
      </c>
      <c r="F111" s="63">
        <v>0</v>
      </c>
      <c r="G111" s="214"/>
      <c r="H111" s="175"/>
    </row>
    <row r="112" spans="1:13" ht="26.25" customHeight="1" thickBot="1">
      <c r="A112" s="168"/>
      <c r="B112" s="171"/>
      <c r="C112" s="21" t="s">
        <v>53</v>
      </c>
      <c r="D112" s="22">
        <f>SUM(D108:D111)</f>
        <v>36130.8</v>
      </c>
      <c r="E112" s="22">
        <f>SUM(E108:E111)</f>
        <v>35836.8</v>
      </c>
      <c r="F112" s="22">
        <f>SUM(F108:F111)</f>
        <v>35836.8</v>
      </c>
      <c r="G112" s="264"/>
      <c r="H112" s="176"/>
      <c r="M112" s="5"/>
    </row>
    <row r="113" spans="1:8" s="4" customFormat="1" ht="12.75">
      <c r="A113" s="191" t="s">
        <v>30</v>
      </c>
      <c r="B113" s="194" t="s">
        <v>56</v>
      </c>
      <c r="C113" s="38" t="s">
        <v>13</v>
      </c>
      <c r="D113" s="39">
        <f aca="true" t="shared" si="10" ref="D113:F114">D118+D126</f>
        <v>126312.8</v>
      </c>
      <c r="E113" s="39">
        <f t="shared" si="10"/>
        <v>0</v>
      </c>
      <c r="F113" s="39">
        <f t="shared" si="10"/>
        <v>0</v>
      </c>
      <c r="G113" s="197"/>
      <c r="H113" s="200"/>
    </row>
    <row r="114" spans="1:8" s="4" customFormat="1" ht="12.75">
      <c r="A114" s="191"/>
      <c r="B114" s="194"/>
      <c r="C114" s="38" t="s">
        <v>14</v>
      </c>
      <c r="D114" s="39">
        <f t="shared" si="10"/>
        <v>10038</v>
      </c>
      <c r="E114" s="39">
        <f t="shared" si="10"/>
        <v>0</v>
      </c>
      <c r="F114" s="39">
        <f t="shared" si="10"/>
        <v>0</v>
      </c>
      <c r="G114" s="197"/>
      <c r="H114" s="200"/>
    </row>
    <row r="115" spans="1:8" s="4" customFormat="1" ht="12.75">
      <c r="A115" s="191"/>
      <c r="B115" s="194"/>
      <c r="C115" s="49" t="s">
        <v>15</v>
      </c>
      <c r="D115" s="50">
        <f>D120+D128</f>
        <v>0</v>
      </c>
      <c r="E115" s="50">
        <v>0</v>
      </c>
      <c r="F115" s="50">
        <v>0</v>
      </c>
      <c r="G115" s="197"/>
      <c r="H115" s="200"/>
    </row>
    <row r="116" spans="1:8" s="4" customFormat="1" ht="28.5" customHeight="1" thickBot="1">
      <c r="A116" s="192"/>
      <c r="B116" s="195"/>
      <c r="C116" s="40" t="s">
        <v>53</v>
      </c>
      <c r="D116" s="41">
        <f>D113+D114+D115</f>
        <v>136350.8</v>
      </c>
      <c r="E116" s="41">
        <f>E113+E114+E115</f>
        <v>0</v>
      </c>
      <c r="F116" s="41">
        <f>F113+F114+F115</f>
        <v>0</v>
      </c>
      <c r="G116" s="198"/>
      <c r="H116" s="201"/>
    </row>
    <row r="117" spans="1:8" ht="23.25" customHeight="1">
      <c r="A117" s="249" t="s">
        <v>31</v>
      </c>
      <c r="B117" s="252" t="s">
        <v>206</v>
      </c>
      <c r="C117" s="87" t="s">
        <v>12</v>
      </c>
      <c r="D117" s="65">
        <v>0</v>
      </c>
      <c r="E117" s="65">
        <v>0</v>
      </c>
      <c r="F117" s="65">
        <v>0</v>
      </c>
      <c r="G117" s="196">
        <f>SUM(F117:F121)/SUM(D117:D121)</f>
        <v>0</v>
      </c>
      <c r="H117" s="338"/>
    </row>
    <row r="118" spans="1:8" ht="15.75" customHeight="1">
      <c r="A118" s="249"/>
      <c r="B118" s="252"/>
      <c r="C118" s="38" t="s">
        <v>13</v>
      </c>
      <c r="D118" s="66">
        <f aca="true" t="shared" si="11" ref="D118:F119">D122</f>
        <v>10877.8</v>
      </c>
      <c r="E118" s="66">
        <f t="shared" si="11"/>
        <v>0</v>
      </c>
      <c r="F118" s="66">
        <f t="shared" si="11"/>
        <v>0</v>
      </c>
      <c r="G118" s="197"/>
      <c r="H118" s="339"/>
    </row>
    <row r="119" spans="1:8" ht="16.5" customHeight="1">
      <c r="A119" s="249"/>
      <c r="B119" s="252"/>
      <c r="C119" s="38" t="s">
        <v>14</v>
      </c>
      <c r="D119" s="66">
        <f t="shared" si="11"/>
        <v>0</v>
      </c>
      <c r="E119" s="66">
        <f t="shared" si="11"/>
        <v>0</v>
      </c>
      <c r="F119" s="66">
        <f t="shared" si="11"/>
        <v>0</v>
      </c>
      <c r="G119" s="197"/>
      <c r="H119" s="339"/>
    </row>
    <row r="120" spans="1:8" ht="16.5" customHeight="1">
      <c r="A120" s="249"/>
      <c r="B120" s="252"/>
      <c r="C120" s="49" t="s">
        <v>15</v>
      </c>
      <c r="D120" s="67"/>
      <c r="E120" s="67"/>
      <c r="F120" s="67"/>
      <c r="G120" s="197"/>
      <c r="H120" s="339"/>
    </row>
    <row r="121" spans="1:8" ht="15" customHeight="1" thickBot="1">
      <c r="A121" s="250"/>
      <c r="B121" s="253"/>
      <c r="C121" s="40" t="s">
        <v>53</v>
      </c>
      <c r="D121" s="68">
        <f>D118+D119+D120</f>
        <v>10877.8</v>
      </c>
      <c r="E121" s="68">
        <f>E118+E119+E120</f>
        <v>0</v>
      </c>
      <c r="F121" s="68">
        <f>F118+F119+F120</f>
        <v>0</v>
      </c>
      <c r="G121" s="198"/>
      <c r="H121" s="340"/>
    </row>
    <row r="122" spans="1:8" s="25" customFormat="1" ht="15.75" customHeight="1">
      <c r="A122" s="166" t="s">
        <v>32</v>
      </c>
      <c r="B122" s="260" t="s">
        <v>57</v>
      </c>
      <c r="C122" s="69" t="s">
        <v>13</v>
      </c>
      <c r="D122" s="70">
        <v>10877.8</v>
      </c>
      <c r="E122" s="70">
        <v>0</v>
      </c>
      <c r="F122" s="70">
        <v>0</v>
      </c>
      <c r="G122" s="228">
        <f>F125/D125</f>
        <v>0</v>
      </c>
      <c r="H122" s="231"/>
    </row>
    <row r="123" spans="1:8" s="26" customFormat="1" ht="15.75" customHeight="1">
      <c r="A123" s="167"/>
      <c r="B123" s="260"/>
      <c r="C123" s="89" t="s">
        <v>14</v>
      </c>
      <c r="D123" s="71">
        <v>0</v>
      </c>
      <c r="E123" s="71">
        <v>0</v>
      </c>
      <c r="F123" s="71">
        <v>0</v>
      </c>
      <c r="G123" s="229"/>
      <c r="H123" s="232"/>
    </row>
    <row r="124" spans="1:8" s="26" customFormat="1" ht="15.75" customHeight="1">
      <c r="A124" s="167"/>
      <c r="B124" s="260"/>
      <c r="C124" s="89" t="s">
        <v>15</v>
      </c>
      <c r="D124" s="71">
        <v>0</v>
      </c>
      <c r="E124" s="71">
        <v>0</v>
      </c>
      <c r="F124" s="71">
        <v>0</v>
      </c>
      <c r="G124" s="229"/>
      <c r="H124" s="232"/>
    </row>
    <row r="125" spans="1:8" s="26" customFormat="1" ht="15.75" customHeight="1" thickBot="1">
      <c r="A125" s="168"/>
      <c r="B125" s="261"/>
      <c r="C125" s="72" t="s">
        <v>53</v>
      </c>
      <c r="D125" s="73">
        <f>SUM(D122:D124)</f>
        <v>10877.8</v>
      </c>
      <c r="E125" s="73">
        <f>SUM(E122:E124)</f>
        <v>0</v>
      </c>
      <c r="F125" s="73">
        <f>SUM(F122:F124)</f>
        <v>0</v>
      </c>
      <c r="G125" s="230"/>
      <c r="H125" s="233"/>
    </row>
    <row r="126" spans="1:8" s="26" customFormat="1" ht="15.75" customHeight="1">
      <c r="A126" s="190" t="s">
        <v>33</v>
      </c>
      <c r="B126" s="252" t="s">
        <v>58</v>
      </c>
      <c r="C126" s="74" t="s">
        <v>13</v>
      </c>
      <c r="D126" s="75">
        <f aca="true" t="shared" si="12" ref="D126:F127">D130</f>
        <v>115435</v>
      </c>
      <c r="E126" s="75">
        <f t="shared" si="12"/>
        <v>0</v>
      </c>
      <c r="F126" s="75">
        <f t="shared" si="12"/>
        <v>0</v>
      </c>
      <c r="G126" s="276">
        <f>F129/D129</f>
        <v>0</v>
      </c>
      <c r="H126" s="257"/>
    </row>
    <row r="127" spans="1:8" s="26" customFormat="1" ht="15.75" customHeight="1">
      <c r="A127" s="191"/>
      <c r="B127" s="252"/>
      <c r="C127" s="90" t="s">
        <v>14</v>
      </c>
      <c r="D127" s="78">
        <f t="shared" si="12"/>
        <v>10038</v>
      </c>
      <c r="E127" s="78">
        <f t="shared" si="12"/>
        <v>0</v>
      </c>
      <c r="F127" s="78">
        <f t="shared" si="12"/>
        <v>0</v>
      </c>
      <c r="G127" s="277"/>
      <c r="H127" s="258"/>
    </row>
    <row r="128" spans="1:8" s="26" customFormat="1" ht="15.75" customHeight="1">
      <c r="A128" s="191"/>
      <c r="B128" s="252"/>
      <c r="C128" s="90" t="s">
        <v>15</v>
      </c>
      <c r="D128" s="78">
        <v>0</v>
      </c>
      <c r="E128" s="78">
        <v>0</v>
      </c>
      <c r="F128" s="78">
        <v>0</v>
      </c>
      <c r="G128" s="277"/>
      <c r="H128" s="258"/>
    </row>
    <row r="129" spans="1:8" s="26" customFormat="1" ht="15.75" customHeight="1" thickBot="1">
      <c r="A129" s="192"/>
      <c r="B129" s="253"/>
      <c r="C129" s="76" t="s">
        <v>53</v>
      </c>
      <c r="D129" s="77">
        <f>SUM(D126:D128)</f>
        <v>125473</v>
      </c>
      <c r="E129" s="77">
        <f>SUM(E126:E128)</f>
        <v>0</v>
      </c>
      <c r="F129" s="77">
        <f>SUM(F126:F128)</f>
        <v>0</v>
      </c>
      <c r="G129" s="278"/>
      <c r="H129" s="259"/>
    </row>
    <row r="130" spans="1:8" s="26" customFormat="1" ht="15.75" customHeight="1">
      <c r="A130" s="166" t="s">
        <v>34</v>
      </c>
      <c r="B130" s="260" t="s">
        <v>207</v>
      </c>
      <c r="C130" s="69" t="s">
        <v>13</v>
      </c>
      <c r="D130" s="70">
        <v>115435</v>
      </c>
      <c r="E130" s="70">
        <v>0</v>
      </c>
      <c r="F130" s="70">
        <v>0</v>
      </c>
      <c r="G130" s="228">
        <f>F133/D133</f>
        <v>0</v>
      </c>
      <c r="H130" s="245"/>
    </row>
    <row r="131" spans="1:8" s="26" customFormat="1" ht="15.75" customHeight="1">
      <c r="A131" s="167"/>
      <c r="B131" s="260"/>
      <c r="C131" s="89" t="s">
        <v>14</v>
      </c>
      <c r="D131" s="71">
        <v>10038</v>
      </c>
      <c r="E131" s="71">
        <v>0</v>
      </c>
      <c r="F131" s="71">
        <v>0</v>
      </c>
      <c r="G131" s="229"/>
      <c r="H131" s="246"/>
    </row>
    <row r="132" spans="1:8" s="26" customFormat="1" ht="15.75" customHeight="1">
      <c r="A132" s="167"/>
      <c r="B132" s="260"/>
      <c r="C132" s="89" t="s">
        <v>15</v>
      </c>
      <c r="D132" s="71">
        <v>0</v>
      </c>
      <c r="E132" s="71">
        <v>0</v>
      </c>
      <c r="F132" s="71">
        <v>0</v>
      </c>
      <c r="G132" s="229"/>
      <c r="H132" s="246"/>
    </row>
    <row r="133" spans="1:8" s="26" customFormat="1" ht="15.75" customHeight="1" thickBot="1">
      <c r="A133" s="168"/>
      <c r="B133" s="261"/>
      <c r="C133" s="72" t="s">
        <v>53</v>
      </c>
      <c r="D133" s="73">
        <f>SUM(D130:D132)</f>
        <v>125473</v>
      </c>
      <c r="E133" s="73">
        <f>SUM(E130:E132)</f>
        <v>0</v>
      </c>
      <c r="F133" s="73">
        <f>SUM(F130:F132)</f>
        <v>0</v>
      </c>
      <c r="G133" s="230"/>
      <c r="H133" s="247"/>
    </row>
    <row r="134" spans="1:8" s="26" customFormat="1" ht="15.75" customHeight="1">
      <c r="A134" s="190" t="s">
        <v>41</v>
      </c>
      <c r="B134" s="274" t="s">
        <v>60</v>
      </c>
      <c r="C134" s="74" t="s">
        <v>13</v>
      </c>
      <c r="D134" s="75">
        <f aca="true" t="shared" si="13" ref="D134:F135">D138+D170+D230+D262+D278+D294+D302</f>
        <v>653251.7</v>
      </c>
      <c r="E134" s="75">
        <f t="shared" si="13"/>
        <v>355316.60000000003</v>
      </c>
      <c r="F134" s="75">
        <f t="shared" si="13"/>
        <v>355316.60000000003</v>
      </c>
      <c r="G134" s="276">
        <f>F137/D137</f>
        <v>0.4739613463645255</v>
      </c>
      <c r="H134" s="257"/>
    </row>
    <row r="135" spans="1:8" s="26" customFormat="1" ht="15.75" customHeight="1">
      <c r="A135" s="191"/>
      <c r="B135" s="274"/>
      <c r="C135" s="90" t="s">
        <v>14</v>
      </c>
      <c r="D135" s="78">
        <f t="shared" si="13"/>
        <v>550547.1</v>
      </c>
      <c r="E135" s="78">
        <f t="shared" si="13"/>
        <v>215237.5</v>
      </c>
      <c r="F135" s="78">
        <f t="shared" si="13"/>
        <v>215237.5</v>
      </c>
      <c r="G135" s="277"/>
      <c r="H135" s="258"/>
    </row>
    <row r="136" spans="1:8" s="26" customFormat="1" ht="15.75" customHeight="1">
      <c r="A136" s="191"/>
      <c r="B136" s="274"/>
      <c r="C136" s="90" t="s">
        <v>15</v>
      </c>
      <c r="D136" s="78">
        <v>0</v>
      </c>
      <c r="E136" s="78">
        <v>0</v>
      </c>
      <c r="F136" s="78">
        <v>0</v>
      </c>
      <c r="G136" s="277"/>
      <c r="H136" s="258"/>
    </row>
    <row r="137" spans="1:8" s="26" customFormat="1" ht="25.5" customHeight="1" thickBot="1">
      <c r="A137" s="192"/>
      <c r="B137" s="275"/>
      <c r="C137" s="76" t="s">
        <v>53</v>
      </c>
      <c r="D137" s="77">
        <f>SUM(D134:D136)</f>
        <v>1203798.7999999998</v>
      </c>
      <c r="E137" s="77">
        <f>SUM(E134:E136)</f>
        <v>570554.1000000001</v>
      </c>
      <c r="F137" s="77">
        <f>SUM(F134:F136)</f>
        <v>570554.1000000001</v>
      </c>
      <c r="G137" s="278"/>
      <c r="H137" s="259"/>
    </row>
    <row r="138" spans="1:8" s="27" customFormat="1" ht="15.75" customHeight="1">
      <c r="A138" s="248" t="s">
        <v>35</v>
      </c>
      <c r="B138" s="252" t="s">
        <v>228</v>
      </c>
      <c r="C138" s="74" t="s">
        <v>13</v>
      </c>
      <c r="D138" s="75">
        <f aca="true" t="shared" si="14" ref="D138:F140">D142+D146+D150+D154+D158+D162+D166</f>
        <v>260594.19999999998</v>
      </c>
      <c r="E138" s="75">
        <f t="shared" si="14"/>
        <v>124175.99999999999</v>
      </c>
      <c r="F138" s="75">
        <f t="shared" si="14"/>
        <v>124175.99999999999</v>
      </c>
      <c r="G138" s="254">
        <f>F141/D141</f>
        <v>0.4581769999218539</v>
      </c>
      <c r="H138" s="257"/>
    </row>
    <row r="139" spans="1:8" ht="15.75" customHeight="1">
      <c r="A139" s="249"/>
      <c r="B139" s="252"/>
      <c r="C139" s="90" t="s">
        <v>14</v>
      </c>
      <c r="D139" s="75">
        <f t="shared" si="14"/>
        <v>143776.6</v>
      </c>
      <c r="E139" s="75">
        <f t="shared" si="14"/>
        <v>61097.4</v>
      </c>
      <c r="F139" s="75">
        <f t="shared" si="14"/>
        <v>61097.4</v>
      </c>
      <c r="G139" s="255"/>
      <c r="H139" s="258"/>
    </row>
    <row r="140" spans="1:8" ht="15.75" customHeight="1">
      <c r="A140" s="249"/>
      <c r="B140" s="252"/>
      <c r="C140" s="90" t="s">
        <v>59</v>
      </c>
      <c r="D140" s="75">
        <f t="shared" si="14"/>
        <v>0</v>
      </c>
      <c r="E140" s="75">
        <f t="shared" si="14"/>
        <v>0</v>
      </c>
      <c r="F140" s="75">
        <f t="shared" si="14"/>
        <v>0</v>
      </c>
      <c r="G140" s="255"/>
      <c r="H140" s="258"/>
    </row>
    <row r="141" spans="1:8" ht="15.75" customHeight="1" thickBot="1">
      <c r="A141" s="250"/>
      <c r="B141" s="253"/>
      <c r="C141" s="76" t="s">
        <v>53</v>
      </c>
      <c r="D141" s="77">
        <f>SUM(D138:D140)</f>
        <v>404370.8</v>
      </c>
      <c r="E141" s="77">
        <f>SUM(E138:E140)</f>
        <v>185273.4</v>
      </c>
      <c r="F141" s="77">
        <f>SUM(F138:F140)</f>
        <v>185273.4</v>
      </c>
      <c r="G141" s="256"/>
      <c r="H141" s="259"/>
    </row>
    <row r="142" spans="1:8" s="28" customFormat="1" ht="15.75" customHeight="1">
      <c r="A142" s="166" t="s">
        <v>231</v>
      </c>
      <c r="B142" s="260" t="s">
        <v>61</v>
      </c>
      <c r="C142" s="69" t="s">
        <v>13</v>
      </c>
      <c r="D142" s="70">
        <v>0</v>
      </c>
      <c r="E142" s="70">
        <v>0</v>
      </c>
      <c r="F142" s="70">
        <v>0</v>
      </c>
      <c r="G142" s="228">
        <f>F145/D145</f>
        <v>0.45170839936103</v>
      </c>
      <c r="H142" s="231"/>
    </row>
    <row r="143" spans="1:8" s="24" customFormat="1" ht="15.75" customHeight="1">
      <c r="A143" s="167"/>
      <c r="B143" s="260"/>
      <c r="C143" s="89" t="s">
        <v>14</v>
      </c>
      <c r="D143" s="71">
        <v>125389.3</v>
      </c>
      <c r="E143" s="71">
        <v>56639.4</v>
      </c>
      <c r="F143" s="71">
        <v>56639.4</v>
      </c>
      <c r="G143" s="229"/>
      <c r="H143" s="232"/>
    </row>
    <row r="144" spans="1:8" s="24" customFormat="1" ht="15.75" customHeight="1">
      <c r="A144" s="167"/>
      <c r="B144" s="260"/>
      <c r="C144" s="89" t="s">
        <v>15</v>
      </c>
      <c r="D144" s="71">
        <v>0</v>
      </c>
      <c r="E144" s="71">
        <v>0</v>
      </c>
      <c r="F144" s="71"/>
      <c r="G144" s="229"/>
      <c r="H144" s="232"/>
    </row>
    <row r="145" spans="1:8" s="24" customFormat="1" ht="15.75" customHeight="1" thickBot="1">
      <c r="A145" s="168"/>
      <c r="B145" s="261"/>
      <c r="C145" s="72" t="s">
        <v>53</v>
      </c>
      <c r="D145" s="73">
        <f>SUM(D142:D144)</f>
        <v>125389.3</v>
      </c>
      <c r="E145" s="73">
        <f>SUM(E142:E144)</f>
        <v>56639.4</v>
      </c>
      <c r="F145" s="73">
        <f>SUM(F142:F144)</f>
        <v>56639.4</v>
      </c>
      <c r="G145" s="230"/>
      <c r="H145" s="233"/>
    </row>
    <row r="146" spans="1:8" s="24" customFormat="1" ht="15.75" customHeight="1">
      <c r="A146" s="166" t="s">
        <v>36</v>
      </c>
      <c r="B146" s="262" t="s">
        <v>208</v>
      </c>
      <c r="C146" s="69" t="s">
        <v>13</v>
      </c>
      <c r="D146" s="70">
        <v>0</v>
      </c>
      <c r="E146" s="70">
        <v>0</v>
      </c>
      <c r="F146" s="70">
        <v>0</v>
      </c>
      <c r="G146" s="228">
        <f>F149/D149</f>
        <v>0.24827766090758055</v>
      </c>
      <c r="H146" s="231"/>
    </row>
    <row r="147" spans="1:8" s="24" customFormat="1" ht="15.75" customHeight="1">
      <c r="A147" s="167"/>
      <c r="B147" s="262"/>
      <c r="C147" s="89" t="s">
        <v>14</v>
      </c>
      <c r="D147" s="71">
        <v>17635.9</v>
      </c>
      <c r="E147" s="71">
        <v>4378.6</v>
      </c>
      <c r="F147" s="71">
        <v>4378.6</v>
      </c>
      <c r="G147" s="229"/>
      <c r="H147" s="232"/>
    </row>
    <row r="148" spans="1:8" s="24" customFormat="1" ht="15.75" customHeight="1">
      <c r="A148" s="167"/>
      <c r="B148" s="262"/>
      <c r="C148" s="89" t="s">
        <v>15</v>
      </c>
      <c r="D148" s="71">
        <v>0</v>
      </c>
      <c r="E148" s="71">
        <v>0</v>
      </c>
      <c r="F148" s="71">
        <v>0</v>
      </c>
      <c r="G148" s="229"/>
      <c r="H148" s="232"/>
    </row>
    <row r="149" spans="1:8" s="24" customFormat="1" ht="15.75" customHeight="1" thickBot="1">
      <c r="A149" s="168"/>
      <c r="B149" s="263"/>
      <c r="C149" s="72" t="s">
        <v>53</v>
      </c>
      <c r="D149" s="73">
        <f>SUM(D146:D148)</f>
        <v>17635.9</v>
      </c>
      <c r="E149" s="73">
        <f>SUM(E146:E148)</f>
        <v>4378.6</v>
      </c>
      <c r="F149" s="73">
        <f>SUM(F146:F148)</f>
        <v>4378.6</v>
      </c>
      <c r="G149" s="230"/>
      <c r="H149" s="233"/>
    </row>
    <row r="150" spans="1:8" s="25" customFormat="1" ht="15.75" customHeight="1">
      <c r="A150" s="166" t="s">
        <v>37</v>
      </c>
      <c r="B150" s="260" t="s">
        <v>229</v>
      </c>
      <c r="C150" s="69" t="s">
        <v>13</v>
      </c>
      <c r="D150" s="70">
        <v>0</v>
      </c>
      <c r="E150" s="70">
        <v>0</v>
      </c>
      <c r="F150" s="70">
        <v>0</v>
      </c>
      <c r="G150" s="228">
        <f>F153/D153</f>
        <v>0.043859649122807015</v>
      </c>
      <c r="H150" s="231"/>
    </row>
    <row r="151" spans="1:8" s="24" customFormat="1" ht="15.75" customHeight="1">
      <c r="A151" s="167"/>
      <c r="B151" s="260"/>
      <c r="C151" s="89" t="s">
        <v>14</v>
      </c>
      <c r="D151" s="71">
        <v>456</v>
      </c>
      <c r="E151" s="71">
        <v>20</v>
      </c>
      <c r="F151" s="71">
        <v>20</v>
      </c>
      <c r="G151" s="229"/>
      <c r="H151" s="232"/>
    </row>
    <row r="152" spans="1:8" s="24" customFormat="1" ht="15.75" customHeight="1">
      <c r="A152" s="167"/>
      <c r="B152" s="260"/>
      <c r="C152" s="89" t="s">
        <v>15</v>
      </c>
      <c r="D152" s="71">
        <v>0</v>
      </c>
      <c r="E152" s="71">
        <v>0</v>
      </c>
      <c r="F152" s="71">
        <v>0</v>
      </c>
      <c r="G152" s="229"/>
      <c r="H152" s="232"/>
    </row>
    <row r="153" spans="1:8" s="24" customFormat="1" ht="15.75" customHeight="1" thickBot="1">
      <c r="A153" s="168"/>
      <c r="B153" s="261"/>
      <c r="C153" s="72" t="s">
        <v>53</v>
      </c>
      <c r="D153" s="73">
        <f>SUM(D150:D152)</f>
        <v>456</v>
      </c>
      <c r="E153" s="73">
        <f>SUM(E150:E152)</f>
        <v>20</v>
      </c>
      <c r="F153" s="73">
        <f>SUM(F150:F152)</f>
        <v>20</v>
      </c>
      <c r="G153" s="230"/>
      <c r="H153" s="233"/>
    </row>
    <row r="154" spans="1:8" ht="15.75" customHeight="1">
      <c r="A154" s="166" t="s">
        <v>38</v>
      </c>
      <c r="B154" s="260" t="s">
        <v>62</v>
      </c>
      <c r="C154" s="69" t="s">
        <v>13</v>
      </c>
      <c r="D154" s="70">
        <v>3710</v>
      </c>
      <c r="E154" s="70">
        <v>558.7</v>
      </c>
      <c r="F154" s="70">
        <v>558.7</v>
      </c>
      <c r="G154" s="228">
        <f>F157/D157</f>
        <v>0.1505902235423655</v>
      </c>
      <c r="H154" s="231"/>
    </row>
    <row r="155" spans="1:8" ht="15.75" customHeight="1">
      <c r="A155" s="167"/>
      <c r="B155" s="260"/>
      <c r="C155" s="89" t="s">
        <v>14</v>
      </c>
      <c r="D155" s="71">
        <v>195.3</v>
      </c>
      <c r="E155" s="71">
        <v>29.4</v>
      </c>
      <c r="F155" s="71">
        <v>29.4</v>
      </c>
      <c r="G155" s="229"/>
      <c r="H155" s="232"/>
    </row>
    <row r="156" spans="1:8" ht="15.75" customHeight="1">
      <c r="A156" s="167"/>
      <c r="B156" s="260"/>
      <c r="C156" s="89" t="s">
        <v>15</v>
      </c>
      <c r="D156" s="71">
        <v>0</v>
      </c>
      <c r="E156" s="71">
        <v>0</v>
      </c>
      <c r="F156" s="71">
        <v>0</v>
      </c>
      <c r="G156" s="229"/>
      <c r="H156" s="232"/>
    </row>
    <row r="157" spans="1:8" ht="15.75" customHeight="1" thickBot="1">
      <c r="A157" s="168"/>
      <c r="B157" s="261"/>
      <c r="C157" s="72" t="s">
        <v>53</v>
      </c>
      <c r="D157" s="73">
        <f>SUM(D154:D156)</f>
        <v>3905.3</v>
      </c>
      <c r="E157" s="73">
        <f>SUM(E154:E156)</f>
        <v>588.1</v>
      </c>
      <c r="F157" s="73">
        <f>SUM(F154:F156)</f>
        <v>588.1</v>
      </c>
      <c r="G157" s="230"/>
      <c r="H157" s="233"/>
    </row>
    <row r="158" spans="1:8" s="24" customFormat="1" ht="36.75" customHeight="1">
      <c r="A158" s="166" t="s">
        <v>232</v>
      </c>
      <c r="B158" s="226" t="s">
        <v>63</v>
      </c>
      <c r="C158" s="69" t="s">
        <v>13</v>
      </c>
      <c r="D158" s="70">
        <v>242034.6</v>
      </c>
      <c r="E158" s="70">
        <v>118831.9</v>
      </c>
      <c r="F158" s="70">
        <v>118831.9</v>
      </c>
      <c r="G158" s="228">
        <f>F161/D161</f>
        <v>0.49097071245185603</v>
      </c>
      <c r="H158" s="231"/>
    </row>
    <row r="159" spans="1:8" s="24" customFormat="1" ht="22.5" customHeight="1">
      <c r="A159" s="167"/>
      <c r="B159" s="226"/>
      <c r="C159" s="89" t="s">
        <v>14</v>
      </c>
      <c r="D159" s="71">
        <v>0</v>
      </c>
      <c r="E159" s="71">
        <v>0</v>
      </c>
      <c r="F159" s="71">
        <v>0</v>
      </c>
      <c r="G159" s="229"/>
      <c r="H159" s="232"/>
    </row>
    <row r="160" spans="1:8" s="24" customFormat="1" ht="34.5" customHeight="1">
      <c r="A160" s="167"/>
      <c r="B160" s="226"/>
      <c r="C160" s="89" t="s">
        <v>15</v>
      </c>
      <c r="D160" s="71">
        <v>0</v>
      </c>
      <c r="E160" s="71">
        <v>0</v>
      </c>
      <c r="F160" s="71">
        <v>0</v>
      </c>
      <c r="G160" s="229"/>
      <c r="H160" s="232"/>
    </row>
    <row r="161" spans="1:8" s="24" customFormat="1" ht="93.75" customHeight="1" thickBot="1">
      <c r="A161" s="168"/>
      <c r="B161" s="227"/>
      <c r="C161" s="72" t="s">
        <v>53</v>
      </c>
      <c r="D161" s="73">
        <f>SUM(D158:D160)</f>
        <v>242034.6</v>
      </c>
      <c r="E161" s="73">
        <f>SUM(E158:E160)</f>
        <v>118831.9</v>
      </c>
      <c r="F161" s="73">
        <f>SUM(F158:F160)</f>
        <v>118831.9</v>
      </c>
      <c r="G161" s="230"/>
      <c r="H161" s="233"/>
    </row>
    <row r="162" spans="1:8" s="24" customFormat="1" ht="15.75" customHeight="1">
      <c r="A162" s="166" t="s">
        <v>43</v>
      </c>
      <c r="B162" s="355" t="s">
        <v>64</v>
      </c>
      <c r="C162" s="69" t="s">
        <v>13</v>
      </c>
      <c r="D162" s="70">
        <v>14039.8</v>
      </c>
      <c r="E162" s="70">
        <v>4542.4</v>
      </c>
      <c r="F162" s="70">
        <v>4542.4</v>
      </c>
      <c r="G162" s="228">
        <f>F165/D165</f>
        <v>0.3235373723272411</v>
      </c>
      <c r="H162" s="231"/>
    </row>
    <row r="163" spans="1:8" s="24" customFormat="1" ht="15.75" customHeight="1">
      <c r="A163" s="167"/>
      <c r="B163" s="356"/>
      <c r="C163" s="89" t="s">
        <v>14</v>
      </c>
      <c r="D163" s="71">
        <v>0</v>
      </c>
      <c r="E163" s="71">
        <v>0</v>
      </c>
      <c r="F163" s="71">
        <v>0</v>
      </c>
      <c r="G163" s="229"/>
      <c r="H163" s="232"/>
    </row>
    <row r="164" spans="1:8" s="24" customFormat="1" ht="15.75" customHeight="1">
      <c r="A164" s="167"/>
      <c r="B164" s="356"/>
      <c r="C164" s="89" t="s">
        <v>15</v>
      </c>
      <c r="D164" s="71">
        <v>0</v>
      </c>
      <c r="E164" s="71">
        <v>0</v>
      </c>
      <c r="F164" s="71">
        <v>0</v>
      </c>
      <c r="G164" s="229"/>
      <c r="H164" s="232"/>
    </row>
    <row r="165" spans="1:8" s="24" customFormat="1" ht="15.75" customHeight="1" thickBot="1">
      <c r="A165" s="168"/>
      <c r="B165" s="357"/>
      <c r="C165" s="72" t="s">
        <v>53</v>
      </c>
      <c r="D165" s="73">
        <f>SUM(D162:D164)</f>
        <v>14039.8</v>
      </c>
      <c r="E165" s="73">
        <f>SUM(E162:E164)</f>
        <v>4542.4</v>
      </c>
      <c r="F165" s="73">
        <f>SUM(F162:F164)</f>
        <v>4542.4</v>
      </c>
      <c r="G165" s="230"/>
      <c r="H165" s="233"/>
    </row>
    <row r="166" spans="1:8" s="24" customFormat="1" ht="15.75" customHeight="1">
      <c r="A166" s="166" t="s">
        <v>44</v>
      </c>
      <c r="B166" s="226" t="s">
        <v>65</v>
      </c>
      <c r="C166" s="69" t="s">
        <v>13</v>
      </c>
      <c r="D166" s="70">
        <v>809.8</v>
      </c>
      <c r="E166" s="70">
        <v>243</v>
      </c>
      <c r="F166" s="70">
        <v>243</v>
      </c>
      <c r="G166" s="228">
        <f>F169/D169</f>
        <v>0.30003297065611606</v>
      </c>
      <c r="H166" s="231"/>
    </row>
    <row r="167" spans="1:8" s="28" customFormat="1" ht="15.75" customHeight="1">
      <c r="A167" s="167"/>
      <c r="B167" s="226"/>
      <c r="C167" s="89" t="s">
        <v>14</v>
      </c>
      <c r="D167" s="71">
        <v>100.1</v>
      </c>
      <c r="E167" s="71">
        <v>30</v>
      </c>
      <c r="F167" s="71">
        <v>30</v>
      </c>
      <c r="G167" s="229"/>
      <c r="H167" s="232"/>
    </row>
    <row r="168" spans="1:8" s="24" customFormat="1" ht="15.75" customHeight="1">
      <c r="A168" s="167"/>
      <c r="B168" s="226"/>
      <c r="C168" s="89" t="s">
        <v>15</v>
      </c>
      <c r="D168" s="71">
        <v>0</v>
      </c>
      <c r="E168" s="71">
        <v>0</v>
      </c>
      <c r="F168" s="71">
        <v>0</v>
      </c>
      <c r="G168" s="229"/>
      <c r="H168" s="232"/>
    </row>
    <row r="169" spans="1:8" s="24" customFormat="1" ht="15.75" customHeight="1" thickBot="1">
      <c r="A169" s="168"/>
      <c r="B169" s="227"/>
      <c r="C169" s="72" t="s">
        <v>53</v>
      </c>
      <c r="D169" s="73">
        <f>SUM(D166:D168)</f>
        <v>909.9</v>
      </c>
      <c r="E169" s="73">
        <f>SUM(E166:E168)</f>
        <v>273</v>
      </c>
      <c r="F169" s="73">
        <f>SUM(F166:F168)</f>
        <v>273</v>
      </c>
      <c r="G169" s="230"/>
      <c r="H169" s="233"/>
    </row>
    <row r="170" spans="1:8" s="24" customFormat="1" ht="15.75" customHeight="1">
      <c r="A170" s="248" t="s">
        <v>233</v>
      </c>
      <c r="B170" s="251" t="s">
        <v>66</v>
      </c>
      <c r="C170" s="74" t="s">
        <v>13</v>
      </c>
      <c r="D170" s="78">
        <f aca="true" t="shared" si="15" ref="D170:F171">D174+D178+D182+D186+D190+D194+D198+D202+D206+D210+D214+D218+D222+D226</f>
        <v>386077.4</v>
      </c>
      <c r="E170" s="78">
        <f t="shared" si="15"/>
        <v>227719.8</v>
      </c>
      <c r="F170" s="78">
        <f t="shared" si="15"/>
        <v>227719.8</v>
      </c>
      <c r="G170" s="254">
        <f>F173/D173</f>
        <v>0.49559851884773914</v>
      </c>
      <c r="H170" s="257"/>
    </row>
    <row r="171" spans="1:8" s="24" customFormat="1" ht="15.75" customHeight="1">
      <c r="A171" s="249"/>
      <c r="B171" s="252"/>
      <c r="C171" s="90" t="s">
        <v>14</v>
      </c>
      <c r="D171" s="78">
        <f t="shared" si="15"/>
        <v>201168.09999999998</v>
      </c>
      <c r="E171" s="78">
        <f t="shared" si="15"/>
        <v>63318.2</v>
      </c>
      <c r="F171" s="78">
        <f t="shared" si="15"/>
        <v>63318.2</v>
      </c>
      <c r="G171" s="255"/>
      <c r="H171" s="258"/>
    </row>
    <row r="172" spans="1:8" s="24" customFormat="1" ht="15.75" customHeight="1">
      <c r="A172" s="249"/>
      <c r="B172" s="252"/>
      <c r="C172" s="90" t="s">
        <v>15</v>
      </c>
      <c r="D172" s="78">
        <f>D176+D180</f>
        <v>0</v>
      </c>
      <c r="E172" s="78">
        <f>E176+E180</f>
        <v>0</v>
      </c>
      <c r="F172" s="78">
        <f>F176+F180</f>
        <v>0</v>
      </c>
      <c r="G172" s="255"/>
      <c r="H172" s="258"/>
    </row>
    <row r="173" spans="1:8" s="24" customFormat="1" ht="15.75" customHeight="1" thickBot="1">
      <c r="A173" s="250"/>
      <c r="B173" s="253"/>
      <c r="C173" s="76" t="s">
        <v>53</v>
      </c>
      <c r="D173" s="77">
        <f>SUM(D170:D172)</f>
        <v>587245.5</v>
      </c>
      <c r="E173" s="77">
        <f>SUM(E170:E172)</f>
        <v>291038</v>
      </c>
      <c r="F173" s="77">
        <f>SUM(F170:F172)</f>
        <v>291038</v>
      </c>
      <c r="G173" s="256"/>
      <c r="H173" s="259"/>
    </row>
    <row r="174" spans="1:8" ht="15.75" customHeight="1">
      <c r="A174" s="166" t="s">
        <v>45</v>
      </c>
      <c r="B174" s="260" t="s">
        <v>209</v>
      </c>
      <c r="C174" s="69" t="s">
        <v>13</v>
      </c>
      <c r="D174" s="70">
        <v>0</v>
      </c>
      <c r="E174" s="70">
        <v>0</v>
      </c>
      <c r="F174" s="70">
        <v>0</v>
      </c>
      <c r="G174" s="228">
        <f>F177/D177</f>
        <v>0.50082238093065</v>
      </c>
      <c r="H174" s="231"/>
    </row>
    <row r="175" spans="1:8" s="24" customFormat="1" ht="15.75" customHeight="1">
      <c r="A175" s="167"/>
      <c r="B175" s="260"/>
      <c r="C175" s="89" t="s">
        <v>14</v>
      </c>
      <c r="D175" s="71">
        <v>105182.4</v>
      </c>
      <c r="E175" s="71">
        <v>52677.7</v>
      </c>
      <c r="F175" s="71">
        <v>52677.7</v>
      </c>
      <c r="G175" s="229"/>
      <c r="H175" s="232"/>
    </row>
    <row r="176" spans="1:8" s="24" customFormat="1" ht="15.75" customHeight="1">
      <c r="A176" s="167"/>
      <c r="B176" s="260"/>
      <c r="C176" s="89" t="s">
        <v>15</v>
      </c>
      <c r="D176" s="71">
        <v>0</v>
      </c>
      <c r="E176" s="71">
        <v>0</v>
      </c>
      <c r="F176" s="71">
        <v>0</v>
      </c>
      <c r="G176" s="229"/>
      <c r="H176" s="232"/>
    </row>
    <row r="177" spans="1:8" s="24" customFormat="1" ht="15.75" customHeight="1" thickBot="1">
      <c r="A177" s="168"/>
      <c r="B177" s="261"/>
      <c r="C177" s="72" t="s">
        <v>53</v>
      </c>
      <c r="D177" s="73">
        <f>SUM(D174:D176)</f>
        <v>105182.4</v>
      </c>
      <c r="E177" s="73">
        <f>SUM(E174:E176)</f>
        <v>52677.7</v>
      </c>
      <c r="F177" s="73">
        <f>SUM(F174:F176)</f>
        <v>52677.7</v>
      </c>
      <c r="G177" s="230"/>
      <c r="H177" s="233"/>
    </row>
    <row r="178" spans="1:8" s="25" customFormat="1" ht="15.75" customHeight="1">
      <c r="A178" s="166" t="s">
        <v>85</v>
      </c>
      <c r="B178" s="260" t="s">
        <v>210</v>
      </c>
      <c r="C178" s="69" t="s">
        <v>13</v>
      </c>
      <c r="D178" s="70">
        <v>0</v>
      </c>
      <c r="E178" s="70">
        <v>0</v>
      </c>
      <c r="F178" s="70">
        <v>0</v>
      </c>
      <c r="G178" s="228">
        <f>F181/D181</f>
        <v>0.09607272335978076</v>
      </c>
      <c r="H178" s="231"/>
    </row>
    <row r="179" spans="1:8" s="24" customFormat="1" ht="15.75" customHeight="1">
      <c r="A179" s="167"/>
      <c r="B179" s="260"/>
      <c r="C179" s="89" t="s">
        <v>14</v>
      </c>
      <c r="D179" s="71">
        <v>87355.7</v>
      </c>
      <c r="E179" s="71">
        <v>8392.5</v>
      </c>
      <c r="F179" s="71">
        <v>8392.5</v>
      </c>
      <c r="G179" s="229"/>
      <c r="H179" s="232"/>
    </row>
    <row r="180" spans="1:8" s="24" customFormat="1" ht="15.75" customHeight="1">
      <c r="A180" s="167"/>
      <c r="B180" s="260"/>
      <c r="C180" s="89" t="s">
        <v>15</v>
      </c>
      <c r="D180" s="71">
        <v>0</v>
      </c>
      <c r="E180" s="71">
        <v>0</v>
      </c>
      <c r="F180" s="71">
        <v>0</v>
      </c>
      <c r="G180" s="229"/>
      <c r="H180" s="232"/>
    </row>
    <row r="181" spans="1:8" s="24" customFormat="1" ht="15.75" customHeight="1" thickBot="1">
      <c r="A181" s="168"/>
      <c r="B181" s="261"/>
      <c r="C181" s="72" t="s">
        <v>53</v>
      </c>
      <c r="D181" s="73">
        <f>SUM(D178:D180)</f>
        <v>87355.7</v>
      </c>
      <c r="E181" s="73">
        <f>SUM(E178:E180)</f>
        <v>8392.5</v>
      </c>
      <c r="F181" s="73">
        <f>SUM(F178:F180)</f>
        <v>8392.5</v>
      </c>
      <c r="G181" s="230"/>
      <c r="H181" s="233"/>
    </row>
    <row r="182" spans="1:8" s="25" customFormat="1" ht="15.75" customHeight="1">
      <c r="A182" s="166" t="s">
        <v>86</v>
      </c>
      <c r="B182" s="260" t="s">
        <v>211</v>
      </c>
      <c r="C182" s="69" t="s">
        <v>13</v>
      </c>
      <c r="D182" s="70">
        <v>0</v>
      </c>
      <c r="E182" s="70">
        <v>0</v>
      </c>
      <c r="F182" s="70">
        <v>0</v>
      </c>
      <c r="G182" s="228">
        <f>F185/D185</f>
        <v>0.492792594225259</v>
      </c>
      <c r="H182" s="231"/>
    </row>
    <row r="183" spans="1:8" s="24" customFormat="1" ht="15.75" customHeight="1">
      <c r="A183" s="167"/>
      <c r="B183" s="260"/>
      <c r="C183" s="89" t="s">
        <v>14</v>
      </c>
      <c r="D183" s="70">
        <v>2268.5</v>
      </c>
      <c r="E183" s="70">
        <v>1117.9</v>
      </c>
      <c r="F183" s="70">
        <v>1117.9</v>
      </c>
      <c r="G183" s="229"/>
      <c r="H183" s="232"/>
    </row>
    <row r="184" spans="1:8" s="24" customFormat="1" ht="15.75" customHeight="1">
      <c r="A184" s="167"/>
      <c r="B184" s="260"/>
      <c r="C184" s="89" t="s">
        <v>15</v>
      </c>
      <c r="D184" s="70">
        <f>D188+D192+D196</f>
        <v>0</v>
      </c>
      <c r="E184" s="70">
        <f>E188+E192+E196</f>
        <v>0</v>
      </c>
      <c r="F184" s="70">
        <f>F188+F192+F196</f>
        <v>0</v>
      </c>
      <c r="G184" s="229"/>
      <c r="H184" s="232"/>
    </row>
    <row r="185" spans="1:8" s="24" customFormat="1" ht="15.75" customHeight="1" thickBot="1">
      <c r="A185" s="168"/>
      <c r="B185" s="261"/>
      <c r="C185" s="72" t="s">
        <v>53</v>
      </c>
      <c r="D185" s="73">
        <f>SUM(D182:D184)</f>
        <v>2268.5</v>
      </c>
      <c r="E185" s="73">
        <f>SUM(E182:E184)</f>
        <v>1117.9</v>
      </c>
      <c r="F185" s="73">
        <f>SUM(F182:F184)</f>
        <v>1117.9</v>
      </c>
      <c r="G185" s="230"/>
      <c r="H185" s="233"/>
    </row>
    <row r="186" spans="1:8" ht="15.75" customHeight="1">
      <c r="A186" s="166" t="s">
        <v>234</v>
      </c>
      <c r="B186" s="260" t="s">
        <v>212</v>
      </c>
      <c r="C186" s="69" t="s">
        <v>13</v>
      </c>
      <c r="D186" s="70">
        <v>0</v>
      </c>
      <c r="E186" s="70">
        <v>0</v>
      </c>
      <c r="F186" s="70">
        <v>0</v>
      </c>
      <c r="G186" s="228">
        <f>F189/D189</f>
        <v>0.10860025220680959</v>
      </c>
      <c r="H186" s="231"/>
    </row>
    <row r="187" spans="1:8" s="24" customFormat="1" ht="15.75" customHeight="1">
      <c r="A187" s="167"/>
      <c r="B187" s="260"/>
      <c r="C187" s="89" t="s">
        <v>14</v>
      </c>
      <c r="D187" s="71">
        <v>3965</v>
      </c>
      <c r="E187" s="71">
        <v>430.6</v>
      </c>
      <c r="F187" s="71">
        <v>430.6</v>
      </c>
      <c r="G187" s="229"/>
      <c r="H187" s="232"/>
    </row>
    <row r="188" spans="1:8" s="24" customFormat="1" ht="15.75" customHeight="1">
      <c r="A188" s="167"/>
      <c r="B188" s="260"/>
      <c r="C188" s="89" t="s">
        <v>15</v>
      </c>
      <c r="D188" s="71">
        <v>0</v>
      </c>
      <c r="E188" s="71">
        <v>0</v>
      </c>
      <c r="F188" s="71">
        <v>0</v>
      </c>
      <c r="G188" s="229"/>
      <c r="H188" s="232"/>
    </row>
    <row r="189" spans="1:8" ht="15.75" customHeight="1" thickBot="1">
      <c r="A189" s="168"/>
      <c r="B189" s="261"/>
      <c r="C189" s="72" t="s">
        <v>53</v>
      </c>
      <c r="D189" s="73">
        <f>SUM(D186:D188)</f>
        <v>3965</v>
      </c>
      <c r="E189" s="73">
        <f>SUM(E186:E188)</f>
        <v>430.6</v>
      </c>
      <c r="F189" s="73">
        <f>SUM(F186:F188)</f>
        <v>430.6</v>
      </c>
      <c r="G189" s="230"/>
      <c r="H189" s="233"/>
    </row>
    <row r="190" spans="1:8" s="24" customFormat="1" ht="15.75" customHeight="1">
      <c r="A190" s="166" t="s">
        <v>235</v>
      </c>
      <c r="B190" s="260" t="s">
        <v>213</v>
      </c>
      <c r="C190" s="69" t="s">
        <v>13</v>
      </c>
      <c r="D190" s="70">
        <v>0</v>
      </c>
      <c r="E190" s="70">
        <v>0</v>
      </c>
      <c r="F190" s="70">
        <v>0</v>
      </c>
      <c r="G190" s="228">
        <f>F193/D193</f>
        <v>0.30394246137453385</v>
      </c>
      <c r="H190" s="231"/>
    </row>
    <row r="191" spans="1:8" s="24" customFormat="1" ht="15.75" customHeight="1">
      <c r="A191" s="167"/>
      <c r="B191" s="260"/>
      <c r="C191" s="89" t="s">
        <v>14</v>
      </c>
      <c r="D191" s="71">
        <v>1877</v>
      </c>
      <c r="E191" s="71">
        <v>570.5</v>
      </c>
      <c r="F191" s="71">
        <v>570.5</v>
      </c>
      <c r="G191" s="229"/>
      <c r="H191" s="232"/>
    </row>
    <row r="192" spans="1:8" s="24" customFormat="1" ht="15.75" customHeight="1">
      <c r="A192" s="167"/>
      <c r="B192" s="260"/>
      <c r="C192" s="89" t="s">
        <v>15</v>
      </c>
      <c r="D192" s="71">
        <v>0</v>
      </c>
      <c r="E192" s="71">
        <v>0</v>
      </c>
      <c r="F192" s="71">
        <v>0</v>
      </c>
      <c r="G192" s="229"/>
      <c r="H192" s="232"/>
    </row>
    <row r="193" spans="1:8" s="24" customFormat="1" ht="15.75" customHeight="1" thickBot="1">
      <c r="A193" s="168"/>
      <c r="B193" s="261"/>
      <c r="C193" s="72" t="s">
        <v>53</v>
      </c>
      <c r="D193" s="73">
        <f>SUM(D190:D192)</f>
        <v>1877</v>
      </c>
      <c r="E193" s="73">
        <f>SUM(E190:E192)</f>
        <v>570.5</v>
      </c>
      <c r="F193" s="73">
        <f>SUM(F190:F192)</f>
        <v>570.5</v>
      </c>
      <c r="G193" s="230"/>
      <c r="H193" s="233"/>
    </row>
    <row r="194" spans="1:8" s="24" customFormat="1" ht="15.75" customHeight="1">
      <c r="A194" s="166" t="s">
        <v>236</v>
      </c>
      <c r="B194" s="260" t="s">
        <v>214</v>
      </c>
      <c r="C194" s="69" t="s">
        <v>13</v>
      </c>
      <c r="D194" s="70">
        <v>14174</v>
      </c>
      <c r="E194" s="70">
        <v>7689.4</v>
      </c>
      <c r="F194" s="70">
        <v>7689.4</v>
      </c>
      <c r="G194" s="228">
        <f>F197/D197</f>
        <v>0.542500352758572</v>
      </c>
      <c r="H194" s="231"/>
    </row>
    <row r="195" spans="1:8" s="24" customFormat="1" ht="15.75" customHeight="1">
      <c r="A195" s="167"/>
      <c r="B195" s="260"/>
      <c r="C195" s="89" t="s">
        <v>14</v>
      </c>
      <c r="D195" s="71">
        <v>0</v>
      </c>
      <c r="E195" s="71">
        <v>0</v>
      </c>
      <c r="F195" s="71">
        <v>0</v>
      </c>
      <c r="G195" s="229"/>
      <c r="H195" s="232"/>
    </row>
    <row r="196" spans="1:8" s="24" customFormat="1" ht="15.75" customHeight="1">
      <c r="A196" s="167"/>
      <c r="B196" s="260"/>
      <c r="C196" s="89" t="s">
        <v>15</v>
      </c>
      <c r="D196" s="71">
        <v>0</v>
      </c>
      <c r="E196" s="71">
        <v>0</v>
      </c>
      <c r="F196" s="71">
        <v>0</v>
      </c>
      <c r="G196" s="229"/>
      <c r="H196" s="232"/>
    </row>
    <row r="197" spans="1:8" s="24" customFormat="1" ht="25.5" customHeight="1" thickBot="1">
      <c r="A197" s="168"/>
      <c r="B197" s="261"/>
      <c r="C197" s="72" t="s">
        <v>53</v>
      </c>
      <c r="D197" s="73">
        <f>SUM(D194:D196)</f>
        <v>14174</v>
      </c>
      <c r="E197" s="73">
        <f>SUM(E194:E196)</f>
        <v>7689.4</v>
      </c>
      <c r="F197" s="73">
        <f>SUM(F194:F196)</f>
        <v>7689.4</v>
      </c>
      <c r="G197" s="230"/>
      <c r="H197" s="233"/>
    </row>
    <row r="198" spans="1:8" s="27" customFormat="1" ht="15.75" customHeight="1">
      <c r="A198" s="166" t="s">
        <v>237</v>
      </c>
      <c r="B198" s="260" t="s">
        <v>215</v>
      </c>
      <c r="C198" s="69" t="s">
        <v>13</v>
      </c>
      <c r="D198" s="70">
        <v>323392.2</v>
      </c>
      <c r="E198" s="70">
        <v>196677.1</v>
      </c>
      <c r="F198" s="70">
        <v>196677.1</v>
      </c>
      <c r="G198" s="228">
        <f>F201/D201</f>
        <v>0.6081689663510746</v>
      </c>
      <c r="H198" s="231"/>
    </row>
    <row r="199" spans="1:8" ht="15.75" customHeight="1">
      <c r="A199" s="167"/>
      <c r="B199" s="260"/>
      <c r="C199" s="89" t="s">
        <v>14</v>
      </c>
      <c r="D199" s="70">
        <v>0</v>
      </c>
      <c r="E199" s="70">
        <v>0</v>
      </c>
      <c r="F199" s="70">
        <v>0</v>
      </c>
      <c r="G199" s="229"/>
      <c r="H199" s="232"/>
    </row>
    <row r="200" spans="1:8" ht="15.75" customHeight="1">
      <c r="A200" s="167"/>
      <c r="B200" s="260"/>
      <c r="C200" s="89" t="s">
        <v>15</v>
      </c>
      <c r="D200" s="70">
        <f>D204</f>
        <v>0</v>
      </c>
      <c r="E200" s="70">
        <f>E204</f>
        <v>0</v>
      </c>
      <c r="F200" s="70">
        <f>F204</f>
        <v>0</v>
      </c>
      <c r="G200" s="229"/>
      <c r="H200" s="232"/>
    </row>
    <row r="201" spans="1:8" ht="147" customHeight="1" thickBot="1">
      <c r="A201" s="168"/>
      <c r="B201" s="261"/>
      <c r="C201" s="72" t="s">
        <v>53</v>
      </c>
      <c r="D201" s="73">
        <f>SUM(D198:D200)</f>
        <v>323392.2</v>
      </c>
      <c r="E201" s="73">
        <f>SUM(E198:E200)</f>
        <v>196677.1</v>
      </c>
      <c r="F201" s="73">
        <f>SUM(F198:F200)</f>
        <v>196677.1</v>
      </c>
      <c r="G201" s="230"/>
      <c r="H201" s="233"/>
    </row>
    <row r="202" spans="1:8" ht="21" customHeight="1">
      <c r="A202" s="166" t="s">
        <v>238</v>
      </c>
      <c r="B202" s="260" t="s">
        <v>216</v>
      </c>
      <c r="C202" s="69" t="s">
        <v>13</v>
      </c>
      <c r="D202" s="70">
        <v>0</v>
      </c>
      <c r="E202" s="70">
        <v>0</v>
      </c>
      <c r="F202" s="70">
        <v>0</v>
      </c>
      <c r="G202" s="228">
        <v>0</v>
      </c>
      <c r="H202" s="231"/>
    </row>
    <row r="203" spans="1:8" s="24" customFormat="1" ht="21" customHeight="1">
      <c r="A203" s="167"/>
      <c r="B203" s="260"/>
      <c r="C203" s="89" t="s">
        <v>14</v>
      </c>
      <c r="D203" s="71">
        <v>0</v>
      </c>
      <c r="E203" s="71">
        <v>0</v>
      </c>
      <c r="F203" s="71">
        <v>0</v>
      </c>
      <c r="G203" s="229"/>
      <c r="H203" s="232"/>
    </row>
    <row r="204" spans="1:8" s="24" customFormat="1" ht="21" customHeight="1">
      <c r="A204" s="167"/>
      <c r="B204" s="260"/>
      <c r="C204" s="89" t="s">
        <v>15</v>
      </c>
      <c r="D204" s="71">
        <v>0</v>
      </c>
      <c r="E204" s="71">
        <v>0</v>
      </c>
      <c r="F204" s="71">
        <v>0</v>
      </c>
      <c r="G204" s="229"/>
      <c r="H204" s="232"/>
    </row>
    <row r="205" spans="1:8" s="24" customFormat="1" ht="21" customHeight="1" thickBot="1">
      <c r="A205" s="168"/>
      <c r="B205" s="261"/>
      <c r="C205" s="72" t="s">
        <v>53</v>
      </c>
      <c r="D205" s="73">
        <f>SUM(D202:D204)</f>
        <v>0</v>
      </c>
      <c r="E205" s="73">
        <f>SUM(E202:E204)</f>
        <v>0</v>
      </c>
      <c r="F205" s="73">
        <f>SUM(F202:F204)</f>
        <v>0</v>
      </c>
      <c r="G205" s="230"/>
      <c r="H205" s="233"/>
    </row>
    <row r="206" spans="1:8" s="25" customFormat="1" ht="15.75" customHeight="1">
      <c r="A206" s="166" t="s">
        <v>87</v>
      </c>
      <c r="B206" s="260" t="s">
        <v>217</v>
      </c>
      <c r="C206" s="69" t="s">
        <v>13</v>
      </c>
      <c r="D206" s="70">
        <v>0</v>
      </c>
      <c r="E206" s="70">
        <v>0</v>
      </c>
      <c r="F206" s="70">
        <v>0</v>
      </c>
      <c r="G206" s="228">
        <v>0</v>
      </c>
      <c r="H206" s="231"/>
    </row>
    <row r="207" spans="1:8" s="24" customFormat="1" ht="15.75" customHeight="1">
      <c r="A207" s="167"/>
      <c r="B207" s="260"/>
      <c r="C207" s="89" t="s">
        <v>14</v>
      </c>
      <c r="D207" s="70">
        <v>0</v>
      </c>
      <c r="E207" s="70">
        <v>0</v>
      </c>
      <c r="F207" s="70">
        <v>0</v>
      </c>
      <c r="G207" s="229"/>
      <c r="H207" s="232"/>
    </row>
    <row r="208" spans="1:8" ht="15.75" customHeight="1">
      <c r="A208" s="167"/>
      <c r="B208" s="260"/>
      <c r="C208" s="89" t="s">
        <v>15</v>
      </c>
      <c r="D208" s="70">
        <f>D212+D216+D220</f>
        <v>0</v>
      </c>
      <c r="E208" s="70">
        <f>E212+E216+E220</f>
        <v>0</v>
      </c>
      <c r="F208" s="70">
        <f>F212+F216+F220</f>
        <v>0</v>
      </c>
      <c r="G208" s="229"/>
      <c r="H208" s="232"/>
    </row>
    <row r="209" spans="1:8" ht="15.75" customHeight="1" thickBot="1">
      <c r="A209" s="168"/>
      <c r="B209" s="261"/>
      <c r="C209" s="72" t="s">
        <v>53</v>
      </c>
      <c r="D209" s="73">
        <f>SUM(D206:D208)</f>
        <v>0</v>
      </c>
      <c r="E209" s="73">
        <f>SUM(E206:E208)</f>
        <v>0</v>
      </c>
      <c r="F209" s="73">
        <f>SUM(F206:F208)</f>
        <v>0</v>
      </c>
      <c r="G209" s="230"/>
      <c r="H209" s="233"/>
    </row>
    <row r="210" spans="1:8" s="28" customFormat="1" ht="15.75" customHeight="1">
      <c r="A210" s="166" t="s">
        <v>88</v>
      </c>
      <c r="B210" s="260" t="s">
        <v>218</v>
      </c>
      <c r="C210" s="69" t="s">
        <v>13</v>
      </c>
      <c r="D210" s="70">
        <v>1700</v>
      </c>
      <c r="E210" s="70">
        <v>0</v>
      </c>
      <c r="F210" s="70">
        <v>0</v>
      </c>
      <c r="G210" s="228">
        <f>F213/D213</f>
        <v>0</v>
      </c>
      <c r="H210" s="231"/>
    </row>
    <row r="211" spans="1:8" s="24" customFormat="1" ht="15.75" customHeight="1">
      <c r="A211" s="167"/>
      <c r="B211" s="260"/>
      <c r="C211" s="89" t="s">
        <v>14</v>
      </c>
      <c r="D211" s="71">
        <v>89.5</v>
      </c>
      <c r="E211" s="71">
        <v>0</v>
      </c>
      <c r="F211" s="71">
        <v>0</v>
      </c>
      <c r="G211" s="229"/>
      <c r="H211" s="232"/>
    </row>
    <row r="212" spans="1:8" s="24" customFormat="1" ht="15.75" customHeight="1">
      <c r="A212" s="167"/>
      <c r="B212" s="260"/>
      <c r="C212" s="89" t="s">
        <v>15</v>
      </c>
      <c r="D212" s="71">
        <v>0</v>
      </c>
      <c r="E212" s="71">
        <v>0</v>
      </c>
      <c r="F212" s="71">
        <v>0</v>
      </c>
      <c r="G212" s="229"/>
      <c r="H212" s="232"/>
    </row>
    <row r="213" spans="1:8" ht="15.75" customHeight="1" thickBot="1">
      <c r="A213" s="168"/>
      <c r="B213" s="261"/>
      <c r="C213" s="72" t="s">
        <v>53</v>
      </c>
      <c r="D213" s="73">
        <f>SUM(D210:D212)</f>
        <v>1789.5</v>
      </c>
      <c r="E213" s="73">
        <f>SUM(E210:E212)</f>
        <v>0</v>
      </c>
      <c r="F213" s="73">
        <f>SUM(F210:F212)</f>
        <v>0</v>
      </c>
      <c r="G213" s="230"/>
      <c r="H213" s="233"/>
    </row>
    <row r="214" spans="1:8" s="25" customFormat="1" ht="15.75" customHeight="1">
      <c r="A214" s="166" t="s">
        <v>239</v>
      </c>
      <c r="B214" s="262" t="s">
        <v>219</v>
      </c>
      <c r="C214" s="69" t="s">
        <v>13</v>
      </c>
      <c r="D214" s="70">
        <v>20228.2</v>
      </c>
      <c r="E214" s="70">
        <v>16591.9</v>
      </c>
      <c r="F214" s="70">
        <v>16591.9</v>
      </c>
      <c r="G214" s="228">
        <f>F217/D217</f>
        <v>0.8202361060301955</v>
      </c>
      <c r="H214" s="231"/>
    </row>
    <row r="215" spans="1:8" s="24" customFormat="1" ht="15.75" customHeight="1">
      <c r="A215" s="167"/>
      <c r="B215" s="262"/>
      <c r="C215" s="89" t="s">
        <v>14</v>
      </c>
      <c r="D215" s="71">
        <v>0</v>
      </c>
      <c r="E215" s="71">
        <v>0</v>
      </c>
      <c r="F215" s="71">
        <v>0</v>
      </c>
      <c r="G215" s="229"/>
      <c r="H215" s="232"/>
    </row>
    <row r="216" spans="1:8" s="24" customFormat="1" ht="15.75" customHeight="1">
      <c r="A216" s="167"/>
      <c r="B216" s="262"/>
      <c r="C216" s="89" t="s">
        <v>15</v>
      </c>
      <c r="D216" s="71">
        <v>0</v>
      </c>
      <c r="E216" s="71">
        <v>0</v>
      </c>
      <c r="F216" s="71">
        <v>0</v>
      </c>
      <c r="G216" s="229"/>
      <c r="H216" s="232"/>
    </row>
    <row r="217" spans="1:8" s="24" customFormat="1" ht="42" customHeight="1" thickBot="1">
      <c r="A217" s="168"/>
      <c r="B217" s="263"/>
      <c r="C217" s="72" t="s">
        <v>53</v>
      </c>
      <c r="D217" s="73">
        <f>SUM(D214:D216)</f>
        <v>20228.2</v>
      </c>
      <c r="E217" s="73">
        <f>SUM(E214:E216)</f>
        <v>16591.9</v>
      </c>
      <c r="F217" s="73">
        <f>SUM(F214:F216)</f>
        <v>16591.9</v>
      </c>
      <c r="G217" s="230"/>
      <c r="H217" s="233"/>
    </row>
    <row r="218" spans="1:8" s="24" customFormat="1" ht="15.75" customHeight="1">
      <c r="A218" s="166" t="s">
        <v>89</v>
      </c>
      <c r="B218" s="226" t="s">
        <v>220</v>
      </c>
      <c r="C218" s="69" t="s">
        <v>13</v>
      </c>
      <c r="D218" s="70">
        <v>11231.2</v>
      </c>
      <c r="E218" s="70">
        <v>0</v>
      </c>
      <c r="F218" s="70">
        <v>0</v>
      </c>
      <c r="G218" s="228">
        <f>F221/D221</f>
        <v>0</v>
      </c>
      <c r="H218" s="231"/>
    </row>
    <row r="219" spans="1:8" s="28" customFormat="1" ht="15.75" customHeight="1">
      <c r="A219" s="167"/>
      <c r="B219" s="226"/>
      <c r="C219" s="89" t="s">
        <v>14</v>
      </c>
      <c r="D219" s="71">
        <v>0</v>
      </c>
      <c r="E219" s="71">
        <v>0</v>
      </c>
      <c r="F219" s="71">
        <v>0</v>
      </c>
      <c r="G219" s="229"/>
      <c r="H219" s="232"/>
    </row>
    <row r="220" spans="1:8" s="24" customFormat="1" ht="15.75" customHeight="1">
      <c r="A220" s="167"/>
      <c r="B220" s="226"/>
      <c r="C220" s="89" t="s">
        <v>15</v>
      </c>
      <c r="D220" s="71">
        <v>0</v>
      </c>
      <c r="E220" s="71">
        <v>0</v>
      </c>
      <c r="F220" s="71">
        <v>0</v>
      </c>
      <c r="G220" s="229"/>
      <c r="H220" s="232"/>
    </row>
    <row r="221" spans="1:8" s="24" customFormat="1" ht="25.5" customHeight="1" thickBot="1">
      <c r="A221" s="168"/>
      <c r="B221" s="227"/>
      <c r="C221" s="72" t="s">
        <v>53</v>
      </c>
      <c r="D221" s="73">
        <f>SUM(D218:D220)</f>
        <v>11231.2</v>
      </c>
      <c r="E221" s="73">
        <f>SUM(E218:E220)</f>
        <v>0</v>
      </c>
      <c r="F221" s="73">
        <f>SUM(F218:F220)</f>
        <v>0</v>
      </c>
      <c r="G221" s="230"/>
      <c r="H221" s="233"/>
    </row>
    <row r="222" spans="1:8" s="25" customFormat="1" ht="15.75" customHeight="1">
      <c r="A222" s="166" t="s">
        <v>240</v>
      </c>
      <c r="B222" s="262" t="s">
        <v>221</v>
      </c>
      <c r="C222" s="69" t="s">
        <v>13</v>
      </c>
      <c r="D222" s="70">
        <v>11873.1</v>
      </c>
      <c r="E222" s="70">
        <v>5717.8</v>
      </c>
      <c r="F222" s="70">
        <v>5717.8</v>
      </c>
      <c r="G222" s="228">
        <f>F225/D225</f>
        <v>0.48157599952834557</v>
      </c>
      <c r="H222" s="231"/>
    </row>
    <row r="223" spans="1:8" s="24" customFormat="1" ht="15.75" customHeight="1">
      <c r="A223" s="167"/>
      <c r="B223" s="262"/>
      <c r="C223" s="89" t="s">
        <v>14</v>
      </c>
      <c r="D223" s="71">
        <v>0</v>
      </c>
      <c r="E223" s="71">
        <v>0</v>
      </c>
      <c r="F223" s="71">
        <v>0</v>
      </c>
      <c r="G223" s="229"/>
      <c r="H223" s="232"/>
    </row>
    <row r="224" spans="1:8" s="24" customFormat="1" ht="15.75" customHeight="1">
      <c r="A224" s="167"/>
      <c r="B224" s="262"/>
      <c r="C224" s="89" t="s">
        <v>15</v>
      </c>
      <c r="D224" s="71">
        <v>0</v>
      </c>
      <c r="E224" s="71">
        <v>0</v>
      </c>
      <c r="F224" s="71">
        <v>0</v>
      </c>
      <c r="G224" s="229"/>
      <c r="H224" s="232"/>
    </row>
    <row r="225" spans="1:8" s="24" customFormat="1" ht="42" customHeight="1" thickBot="1">
      <c r="A225" s="168"/>
      <c r="B225" s="263"/>
      <c r="C225" s="72" t="s">
        <v>53</v>
      </c>
      <c r="D225" s="73">
        <f>SUM(D222:D224)</f>
        <v>11873.1</v>
      </c>
      <c r="E225" s="73">
        <f>SUM(E222:E224)</f>
        <v>5717.8</v>
      </c>
      <c r="F225" s="73">
        <f>SUM(F222:F224)</f>
        <v>5717.8</v>
      </c>
      <c r="G225" s="230"/>
      <c r="H225" s="233"/>
    </row>
    <row r="226" spans="1:8" s="24" customFormat="1" ht="15.75" customHeight="1">
      <c r="A226" s="166" t="s">
        <v>90</v>
      </c>
      <c r="B226" s="226" t="s">
        <v>222</v>
      </c>
      <c r="C226" s="69" t="s">
        <v>13</v>
      </c>
      <c r="D226" s="70">
        <v>3478.7</v>
      </c>
      <c r="E226" s="70">
        <v>1043.6</v>
      </c>
      <c r="F226" s="70">
        <v>1043.6</v>
      </c>
      <c r="G226" s="228">
        <f>F229/D229</f>
        <v>0.29999744160462555</v>
      </c>
      <c r="H226" s="231"/>
    </row>
    <row r="227" spans="1:8" s="28" customFormat="1" ht="15.75" customHeight="1">
      <c r="A227" s="167"/>
      <c r="B227" s="226"/>
      <c r="C227" s="89" t="s">
        <v>14</v>
      </c>
      <c r="D227" s="71">
        <v>430</v>
      </c>
      <c r="E227" s="71">
        <v>129</v>
      </c>
      <c r="F227" s="71">
        <v>129</v>
      </c>
      <c r="G227" s="229"/>
      <c r="H227" s="232"/>
    </row>
    <row r="228" spans="1:8" s="24" customFormat="1" ht="15.75" customHeight="1">
      <c r="A228" s="167"/>
      <c r="B228" s="226"/>
      <c r="C228" s="89" t="s">
        <v>15</v>
      </c>
      <c r="D228" s="71">
        <v>0</v>
      </c>
      <c r="E228" s="71">
        <v>0</v>
      </c>
      <c r="F228" s="71">
        <v>0</v>
      </c>
      <c r="G228" s="229"/>
      <c r="H228" s="232"/>
    </row>
    <row r="229" spans="1:8" s="24" customFormat="1" ht="25.5" customHeight="1" thickBot="1">
      <c r="A229" s="168"/>
      <c r="B229" s="227"/>
      <c r="C229" s="72" t="s">
        <v>53</v>
      </c>
      <c r="D229" s="73">
        <f>SUM(D226:D228)</f>
        <v>3908.7</v>
      </c>
      <c r="E229" s="73">
        <f>SUM(E226:E228)</f>
        <v>1172.6</v>
      </c>
      <c r="F229" s="73">
        <f>SUM(F226:F228)</f>
        <v>1172.6</v>
      </c>
      <c r="G229" s="230"/>
      <c r="H229" s="233"/>
    </row>
    <row r="230" spans="1:8" s="24" customFormat="1" ht="15.75" customHeight="1">
      <c r="A230" s="248" t="s">
        <v>91</v>
      </c>
      <c r="B230" s="251" t="s">
        <v>67</v>
      </c>
      <c r="C230" s="74" t="s">
        <v>13</v>
      </c>
      <c r="D230" s="78">
        <f aca="true" t="shared" si="16" ref="D230:F232">D234+D238+D242+D246+D250+D254+D258</f>
        <v>3033.4</v>
      </c>
      <c r="E230" s="78">
        <f t="shared" si="16"/>
        <v>1681.4</v>
      </c>
      <c r="F230" s="78">
        <f t="shared" si="16"/>
        <v>1681.4</v>
      </c>
      <c r="G230" s="254">
        <f>F233/D233</f>
        <v>0.44001528675483775</v>
      </c>
      <c r="H230" s="257"/>
    </row>
    <row r="231" spans="1:8" s="24" customFormat="1" ht="15.75" customHeight="1">
      <c r="A231" s="249"/>
      <c r="B231" s="252"/>
      <c r="C231" s="90" t="s">
        <v>14</v>
      </c>
      <c r="D231" s="78">
        <f t="shared" si="16"/>
        <v>164693.5</v>
      </c>
      <c r="E231" s="78">
        <f t="shared" si="16"/>
        <v>72121</v>
      </c>
      <c r="F231" s="78">
        <f t="shared" si="16"/>
        <v>72121</v>
      </c>
      <c r="G231" s="255"/>
      <c r="H231" s="258"/>
    </row>
    <row r="232" spans="1:8" s="24" customFormat="1" ht="15.75" customHeight="1">
      <c r="A232" s="249"/>
      <c r="B232" s="252"/>
      <c r="C232" s="90" t="s">
        <v>15</v>
      </c>
      <c r="D232" s="78">
        <f t="shared" si="16"/>
        <v>0</v>
      </c>
      <c r="E232" s="78">
        <f t="shared" si="16"/>
        <v>0</v>
      </c>
      <c r="F232" s="78">
        <f t="shared" si="16"/>
        <v>0</v>
      </c>
      <c r="G232" s="255"/>
      <c r="H232" s="258"/>
    </row>
    <row r="233" spans="1:8" s="24" customFormat="1" ht="15.75" customHeight="1" thickBot="1">
      <c r="A233" s="250"/>
      <c r="B233" s="253"/>
      <c r="C233" s="76" t="s">
        <v>53</v>
      </c>
      <c r="D233" s="77">
        <f>SUM(D230:D232)</f>
        <v>167726.9</v>
      </c>
      <c r="E233" s="77">
        <f>SUM(E230:E232)</f>
        <v>73802.4</v>
      </c>
      <c r="F233" s="77">
        <f>SUM(F230:F232)</f>
        <v>73802.4</v>
      </c>
      <c r="G233" s="256"/>
      <c r="H233" s="259"/>
    </row>
    <row r="234" spans="1:8" ht="15.75" customHeight="1">
      <c r="A234" s="166" t="s">
        <v>92</v>
      </c>
      <c r="B234" s="260" t="s">
        <v>223</v>
      </c>
      <c r="C234" s="69" t="s">
        <v>13</v>
      </c>
      <c r="D234" s="70">
        <v>0</v>
      </c>
      <c r="E234" s="70">
        <v>0</v>
      </c>
      <c r="F234" s="70">
        <v>0</v>
      </c>
      <c r="G234" s="228">
        <f>F237/D237</f>
        <v>0.517215447947014</v>
      </c>
      <c r="H234" s="231"/>
    </row>
    <row r="235" spans="1:8" s="24" customFormat="1" ht="15.75" customHeight="1">
      <c r="A235" s="167"/>
      <c r="B235" s="260"/>
      <c r="C235" s="89" t="s">
        <v>14</v>
      </c>
      <c r="D235" s="71">
        <v>107711.4</v>
      </c>
      <c r="E235" s="71">
        <v>55710</v>
      </c>
      <c r="F235" s="71">
        <v>55710</v>
      </c>
      <c r="G235" s="229"/>
      <c r="H235" s="232"/>
    </row>
    <row r="236" spans="1:8" s="24" customFormat="1" ht="15.75" customHeight="1">
      <c r="A236" s="167"/>
      <c r="B236" s="260"/>
      <c r="C236" s="89" t="s">
        <v>15</v>
      </c>
      <c r="D236" s="71">
        <v>0</v>
      </c>
      <c r="E236" s="71">
        <v>0</v>
      </c>
      <c r="F236" s="71">
        <v>0</v>
      </c>
      <c r="G236" s="229"/>
      <c r="H236" s="232"/>
    </row>
    <row r="237" spans="1:8" s="24" customFormat="1" ht="15.75" customHeight="1" thickBot="1">
      <c r="A237" s="168"/>
      <c r="B237" s="261"/>
      <c r="C237" s="72" t="s">
        <v>53</v>
      </c>
      <c r="D237" s="73">
        <f>SUM(D234:D236)</f>
        <v>107711.4</v>
      </c>
      <c r="E237" s="73">
        <f>SUM(E234:E236)</f>
        <v>55710</v>
      </c>
      <c r="F237" s="73">
        <f>SUM(F234:F236)</f>
        <v>55710</v>
      </c>
      <c r="G237" s="230"/>
      <c r="H237" s="233"/>
    </row>
    <row r="238" spans="1:8" ht="15.75" customHeight="1">
      <c r="A238" s="166" t="s">
        <v>93</v>
      </c>
      <c r="B238" s="260" t="s">
        <v>224</v>
      </c>
      <c r="C238" s="69" t="s">
        <v>13</v>
      </c>
      <c r="D238" s="70">
        <v>0</v>
      </c>
      <c r="E238" s="70">
        <v>0</v>
      </c>
      <c r="F238" s="70">
        <v>0</v>
      </c>
      <c r="G238" s="228">
        <f>F241/D241</f>
        <v>0.37058711227309127</v>
      </c>
      <c r="H238" s="231"/>
    </row>
    <row r="239" spans="1:8" s="24" customFormat="1" ht="15.75" customHeight="1">
      <c r="A239" s="167"/>
      <c r="B239" s="260"/>
      <c r="C239" s="89" t="s">
        <v>14</v>
      </c>
      <c r="D239" s="71">
        <v>37713.4</v>
      </c>
      <c r="E239" s="71">
        <v>13976.1</v>
      </c>
      <c r="F239" s="71">
        <v>13976.1</v>
      </c>
      <c r="G239" s="229"/>
      <c r="H239" s="232"/>
    </row>
    <row r="240" spans="1:8" s="24" customFormat="1" ht="15.75" customHeight="1">
      <c r="A240" s="167"/>
      <c r="B240" s="260"/>
      <c r="C240" s="89" t="s">
        <v>15</v>
      </c>
      <c r="D240" s="71">
        <v>0</v>
      </c>
      <c r="E240" s="71">
        <v>0</v>
      </c>
      <c r="F240" s="71">
        <v>0</v>
      </c>
      <c r="G240" s="229"/>
      <c r="H240" s="232"/>
    </row>
    <row r="241" spans="1:8" s="24" customFormat="1" ht="15.75" customHeight="1" thickBot="1">
      <c r="A241" s="168"/>
      <c r="B241" s="261"/>
      <c r="C241" s="72" t="s">
        <v>53</v>
      </c>
      <c r="D241" s="73">
        <f>SUM(D238:D240)</f>
        <v>37713.4</v>
      </c>
      <c r="E241" s="73">
        <f>SUM(E238:E240)</f>
        <v>13976.1</v>
      </c>
      <c r="F241" s="73">
        <f>SUM(F238:F240)</f>
        <v>13976.1</v>
      </c>
      <c r="G241" s="230"/>
      <c r="H241" s="233"/>
    </row>
    <row r="242" spans="1:8" ht="15.75" customHeight="1">
      <c r="A242" s="166" t="s">
        <v>94</v>
      </c>
      <c r="B242" s="260" t="s">
        <v>68</v>
      </c>
      <c r="C242" s="69" t="s">
        <v>13</v>
      </c>
      <c r="D242" s="70">
        <v>0</v>
      </c>
      <c r="E242" s="70">
        <v>0</v>
      </c>
      <c r="F242" s="70">
        <v>0</v>
      </c>
      <c r="G242" s="228">
        <f>F245/D245</f>
        <v>0.10839086837393679</v>
      </c>
      <c r="H242" s="231"/>
    </row>
    <row r="243" spans="1:8" s="24" customFormat="1" ht="15.75" customHeight="1">
      <c r="A243" s="167"/>
      <c r="B243" s="260"/>
      <c r="C243" s="89" t="s">
        <v>14</v>
      </c>
      <c r="D243" s="71">
        <v>17482.1</v>
      </c>
      <c r="E243" s="71">
        <v>1894.9</v>
      </c>
      <c r="F243" s="71">
        <v>1894.9</v>
      </c>
      <c r="G243" s="229"/>
      <c r="H243" s="232"/>
    </row>
    <row r="244" spans="1:8" s="24" customFormat="1" ht="15.75" customHeight="1">
      <c r="A244" s="167"/>
      <c r="B244" s="260"/>
      <c r="C244" s="89" t="s">
        <v>15</v>
      </c>
      <c r="D244" s="71">
        <v>0</v>
      </c>
      <c r="E244" s="71">
        <v>0</v>
      </c>
      <c r="F244" s="71">
        <v>0</v>
      </c>
      <c r="G244" s="229"/>
      <c r="H244" s="232"/>
    </row>
    <row r="245" spans="1:8" s="24" customFormat="1" ht="15.75" customHeight="1" thickBot="1">
      <c r="A245" s="168"/>
      <c r="B245" s="261"/>
      <c r="C245" s="72" t="s">
        <v>53</v>
      </c>
      <c r="D245" s="73">
        <f>SUM(D242:D244)</f>
        <v>17482.1</v>
      </c>
      <c r="E245" s="73">
        <f>SUM(E242:E244)</f>
        <v>1894.9</v>
      </c>
      <c r="F245" s="73">
        <f>SUM(F242:F244)</f>
        <v>1894.9</v>
      </c>
      <c r="G245" s="230"/>
      <c r="H245" s="233"/>
    </row>
    <row r="246" spans="1:8" s="25" customFormat="1" ht="15.75" customHeight="1">
      <c r="A246" s="166" t="s">
        <v>95</v>
      </c>
      <c r="B246" s="260" t="s">
        <v>225</v>
      </c>
      <c r="C246" s="69" t="s">
        <v>13</v>
      </c>
      <c r="D246" s="70">
        <v>0</v>
      </c>
      <c r="E246" s="70">
        <v>0</v>
      </c>
      <c r="F246" s="70">
        <v>0</v>
      </c>
      <c r="G246" s="228">
        <f>F249/D249</f>
        <v>0.3770005299417064</v>
      </c>
      <c r="H246" s="231"/>
    </row>
    <row r="247" spans="1:8" s="24" customFormat="1" ht="15.75" customHeight="1">
      <c r="A247" s="167"/>
      <c r="B247" s="260"/>
      <c r="C247" s="89" t="s">
        <v>14</v>
      </c>
      <c r="D247" s="70">
        <v>943.5</v>
      </c>
      <c r="E247" s="70">
        <v>355.7</v>
      </c>
      <c r="F247" s="70">
        <v>355.7</v>
      </c>
      <c r="G247" s="229"/>
      <c r="H247" s="232"/>
    </row>
    <row r="248" spans="1:8" s="24" customFormat="1" ht="15.75" customHeight="1">
      <c r="A248" s="167"/>
      <c r="B248" s="260"/>
      <c r="C248" s="89" t="s">
        <v>15</v>
      </c>
      <c r="D248" s="70">
        <v>0</v>
      </c>
      <c r="E248" s="70">
        <v>0</v>
      </c>
      <c r="F248" s="70">
        <v>0</v>
      </c>
      <c r="G248" s="229"/>
      <c r="H248" s="232"/>
    </row>
    <row r="249" spans="1:8" s="24" customFormat="1" ht="15.75" customHeight="1" thickBot="1">
      <c r="A249" s="168"/>
      <c r="B249" s="261"/>
      <c r="C249" s="72" t="s">
        <v>53</v>
      </c>
      <c r="D249" s="73">
        <f>SUM(D246:D248)</f>
        <v>943.5</v>
      </c>
      <c r="E249" s="73">
        <f>SUM(E246:E248)</f>
        <v>355.7</v>
      </c>
      <c r="F249" s="73">
        <f>SUM(F246:F248)</f>
        <v>355.7</v>
      </c>
      <c r="G249" s="230"/>
      <c r="H249" s="233"/>
    </row>
    <row r="250" spans="1:8" ht="15.75" customHeight="1">
      <c r="A250" s="166" t="s">
        <v>96</v>
      </c>
      <c r="B250" s="260" t="s">
        <v>69</v>
      </c>
      <c r="C250" s="69" t="s">
        <v>13</v>
      </c>
      <c r="D250" s="70">
        <v>0</v>
      </c>
      <c r="E250" s="70">
        <v>0</v>
      </c>
      <c r="F250" s="70">
        <v>0</v>
      </c>
      <c r="G250" s="228">
        <f>F253/D253</f>
        <v>0.15206349206349207</v>
      </c>
      <c r="H250" s="231"/>
    </row>
    <row r="251" spans="1:8" s="24" customFormat="1" ht="15.75" customHeight="1">
      <c r="A251" s="167"/>
      <c r="B251" s="260"/>
      <c r="C251" s="89" t="s">
        <v>14</v>
      </c>
      <c r="D251" s="71">
        <v>630</v>
      </c>
      <c r="E251" s="71">
        <v>95.8</v>
      </c>
      <c r="F251" s="71">
        <v>95.8</v>
      </c>
      <c r="G251" s="229"/>
      <c r="H251" s="232"/>
    </row>
    <row r="252" spans="1:8" s="24" customFormat="1" ht="15.75" customHeight="1">
      <c r="A252" s="167"/>
      <c r="B252" s="260"/>
      <c r="C252" s="89" t="s">
        <v>15</v>
      </c>
      <c r="D252" s="71">
        <v>0</v>
      </c>
      <c r="E252" s="71">
        <v>0</v>
      </c>
      <c r="F252" s="71">
        <v>0</v>
      </c>
      <c r="G252" s="229"/>
      <c r="H252" s="232"/>
    </row>
    <row r="253" spans="1:8" ht="15.75" customHeight="1" thickBot="1">
      <c r="A253" s="168"/>
      <c r="B253" s="261"/>
      <c r="C253" s="72" t="s">
        <v>53</v>
      </c>
      <c r="D253" s="73">
        <f>SUM(D250:D252)</f>
        <v>630</v>
      </c>
      <c r="E253" s="73">
        <f>SUM(E250:E252)</f>
        <v>95.8</v>
      </c>
      <c r="F253" s="73">
        <f>SUM(F250:F252)</f>
        <v>95.8</v>
      </c>
      <c r="G253" s="230"/>
      <c r="H253" s="233"/>
    </row>
    <row r="254" spans="1:8" ht="15.75" customHeight="1">
      <c r="A254" s="166" t="s">
        <v>97</v>
      </c>
      <c r="B254" s="260" t="s">
        <v>70</v>
      </c>
      <c r="C254" s="69" t="s">
        <v>13</v>
      </c>
      <c r="D254" s="70">
        <v>2280</v>
      </c>
      <c r="E254" s="70">
        <v>1681.4</v>
      </c>
      <c r="F254" s="70">
        <v>1681.4</v>
      </c>
      <c r="G254" s="228">
        <f>F257/D257</f>
        <v>0.7374583333333333</v>
      </c>
      <c r="H254" s="231"/>
    </row>
    <row r="255" spans="1:8" s="24" customFormat="1" ht="15.75" customHeight="1">
      <c r="A255" s="167"/>
      <c r="B255" s="260"/>
      <c r="C255" s="89" t="s">
        <v>14</v>
      </c>
      <c r="D255" s="71">
        <v>120</v>
      </c>
      <c r="E255" s="71">
        <v>88.5</v>
      </c>
      <c r="F255" s="71">
        <v>88.5</v>
      </c>
      <c r="G255" s="229"/>
      <c r="H255" s="232"/>
    </row>
    <row r="256" spans="1:8" s="24" customFormat="1" ht="15.75" customHeight="1">
      <c r="A256" s="167"/>
      <c r="B256" s="260"/>
      <c r="C256" s="89" t="s">
        <v>15</v>
      </c>
      <c r="D256" s="71">
        <v>0</v>
      </c>
      <c r="E256" s="71">
        <v>0</v>
      </c>
      <c r="F256" s="71">
        <v>0</v>
      </c>
      <c r="G256" s="229"/>
      <c r="H256" s="232"/>
    </row>
    <row r="257" spans="1:8" ht="15.75" customHeight="1" thickBot="1">
      <c r="A257" s="168"/>
      <c r="B257" s="261"/>
      <c r="C257" s="72" t="s">
        <v>53</v>
      </c>
      <c r="D257" s="73">
        <f>SUM(D254:D256)</f>
        <v>2400</v>
      </c>
      <c r="E257" s="73">
        <f>SUM(E254:E256)</f>
        <v>1769.9</v>
      </c>
      <c r="F257" s="73">
        <f>SUM(F254:F256)</f>
        <v>1769.9</v>
      </c>
      <c r="G257" s="230"/>
      <c r="H257" s="233"/>
    </row>
    <row r="258" spans="1:8" s="24" customFormat="1" ht="15.75" customHeight="1">
      <c r="A258" s="166" t="s">
        <v>98</v>
      </c>
      <c r="B258" s="226" t="s">
        <v>230</v>
      </c>
      <c r="C258" s="69" t="s">
        <v>13</v>
      </c>
      <c r="D258" s="70">
        <v>753.4</v>
      </c>
      <c r="E258" s="70">
        <v>0</v>
      </c>
      <c r="F258" s="70">
        <v>0</v>
      </c>
      <c r="G258" s="228">
        <f>F261/D261</f>
        <v>0</v>
      </c>
      <c r="H258" s="231"/>
    </row>
    <row r="259" spans="1:8" s="28" customFormat="1" ht="15.75" customHeight="1">
      <c r="A259" s="167"/>
      <c r="B259" s="226"/>
      <c r="C259" s="89" t="s">
        <v>14</v>
      </c>
      <c r="D259" s="71">
        <v>93.1</v>
      </c>
      <c r="E259" s="71">
        <v>0</v>
      </c>
      <c r="F259" s="71">
        <v>0</v>
      </c>
      <c r="G259" s="229"/>
      <c r="H259" s="232"/>
    </row>
    <row r="260" spans="1:8" s="24" customFormat="1" ht="15.75" customHeight="1">
      <c r="A260" s="167"/>
      <c r="B260" s="226"/>
      <c r="C260" s="89" t="s">
        <v>15</v>
      </c>
      <c r="D260" s="71">
        <v>0</v>
      </c>
      <c r="E260" s="71">
        <v>0</v>
      </c>
      <c r="F260" s="71">
        <v>0</v>
      </c>
      <c r="G260" s="229"/>
      <c r="H260" s="232"/>
    </row>
    <row r="261" spans="1:8" s="24" customFormat="1" ht="25.5" customHeight="1" thickBot="1">
      <c r="A261" s="168"/>
      <c r="B261" s="227"/>
      <c r="C261" s="72" t="s">
        <v>53</v>
      </c>
      <c r="D261" s="73">
        <f>SUM(D258:D260)</f>
        <v>846.5</v>
      </c>
      <c r="E261" s="73">
        <f>SUM(E258:E260)</f>
        <v>0</v>
      </c>
      <c r="F261" s="73">
        <f>SUM(F258:F260)</f>
        <v>0</v>
      </c>
      <c r="G261" s="230"/>
      <c r="H261" s="233"/>
    </row>
    <row r="262" spans="1:8" s="24" customFormat="1" ht="15.75" customHeight="1">
      <c r="A262" s="248" t="s">
        <v>99</v>
      </c>
      <c r="B262" s="251" t="s">
        <v>71</v>
      </c>
      <c r="C262" s="74" t="s">
        <v>13</v>
      </c>
      <c r="D262" s="78">
        <f aca="true" t="shared" si="17" ref="D262:F264">D266+D270+D274</f>
        <v>249.2</v>
      </c>
      <c r="E262" s="78">
        <f t="shared" si="17"/>
        <v>249.2</v>
      </c>
      <c r="F262" s="78">
        <f t="shared" si="17"/>
        <v>249.2</v>
      </c>
      <c r="G262" s="254">
        <f>F265/D265</f>
        <v>0.5654778887303852</v>
      </c>
      <c r="H262" s="257"/>
    </row>
    <row r="263" spans="1:8" s="24" customFormat="1" ht="15.75" customHeight="1">
      <c r="A263" s="249"/>
      <c r="B263" s="252"/>
      <c r="C263" s="90" t="s">
        <v>14</v>
      </c>
      <c r="D263" s="78">
        <f t="shared" si="17"/>
        <v>1152.8</v>
      </c>
      <c r="E263" s="78">
        <f t="shared" si="17"/>
        <v>543.5999999999999</v>
      </c>
      <c r="F263" s="78">
        <f t="shared" si="17"/>
        <v>543.5999999999999</v>
      </c>
      <c r="G263" s="255"/>
      <c r="H263" s="258"/>
    </row>
    <row r="264" spans="1:8" s="24" customFormat="1" ht="15.75" customHeight="1">
      <c r="A264" s="249"/>
      <c r="B264" s="252"/>
      <c r="C264" s="90" t="s">
        <v>15</v>
      </c>
      <c r="D264" s="78">
        <f t="shared" si="17"/>
        <v>0</v>
      </c>
      <c r="E264" s="78">
        <f t="shared" si="17"/>
        <v>0</v>
      </c>
      <c r="F264" s="78">
        <f t="shared" si="17"/>
        <v>0</v>
      </c>
      <c r="G264" s="255"/>
      <c r="H264" s="258"/>
    </row>
    <row r="265" spans="1:8" s="24" customFormat="1" ht="15.75" customHeight="1" thickBot="1">
      <c r="A265" s="250"/>
      <c r="B265" s="253"/>
      <c r="C265" s="76" t="s">
        <v>53</v>
      </c>
      <c r="D265" s="77">
        <f>SUM(D262:D264)</f>
        <v>1402</v>
      </c>
      <c r="E265" s="77">
        <f>SUM(E262:E264)</f>
        <v>792.8</v>
      </c>
      <c r="F265" s="77">
        <f>SUM(F262:F264)</f>
        <v>792.8</v>
      </c>
      <c r="G265" s="256"/>
      <c r="H265" s="259"/>
    </row>
    <row r="266" spans="1:8" s="24" customFormat="1" ht="15.75" customHeight="1">
      <c r="A266" s="166" t="s">
        <v>100</v>
      </c>
      <c r="B266" s="226" t="s">
        <v>72</v>
      </c>
      <c r="C266" s="69" t="s">
        <v>13</v>
      </c>
      <c r="D266" s="70">
        <v>0</v>
      </c>
      <c r="E266" s="70">
        <v>0</v>
      </c>
      <c r="F266" s="70">
        <v>0</v>
      </c>
      <c r="G266" s="228">
        <v>0</v>
      </c>
      <c r="H266" s="231"/>
    </row>
    <row r="267" spans="1:8" s="28" customFormat="1" ht="15.75" customHeight="1">
      <c r="A267" s="167"/>
      <c r="B267" s="226"/>
      <c r="C267" s="89" t="s">
        <v>14</v>
      </c>
      <c r="D267" s="71">
        <v>0</v>
      </c>
      <c r="E267" s="71">
        <v>0</v>
      </c>
      <c r="F267" s="71">
        <v>0</v>
      </c>
      <c r="G267" s="229"/>
      <c r="H267" s="232"/>
    </row>
    <row r="268" spans="1:8" s="24" customFormat="1" ht="15.75" customHeight="1">
      <c r="A268" s="167"/>
      <c r="B268" s="226"/>
      <c r="C268" s="89" t="s">
        <v>15</v>
      </c>
      <c r="D268" s="71">
        <v>0</v>
      </c>
      <c r="E268" s="71">
        <v>0</v>
      </c>
      <c r="F268" s="71">
        <v>0</v>
      </c>
      <c r="G268" s="229"/>
      <c r="H268" s="232"/>
    </row>
    <row r="269" spans="1:8" s="24" customFormat="1" ht="25.5" customHeight="1" thickBot="1">
      <c r="A269" s="168"/>
      <c r="B269" s="227"/>
      <c r="C269" s="72" t="s">
        <v>53</v>
      </c>
      <c r="D269" s="73">
        <f>SUM(D266:D268)</f>
        <v>0</v>
      </c>
      <c r="E269" s="73">
        <f>SUM(E266:E268)</f>
        <v>0</v>
      </c>
      <c r="F269" s="73">
        <f>SUM(F266:F268)</f>
        <v>0</v>
      </c>
      <c r="G269" s="230"/>
      <c r="H269" s="233"/>
    </row>
    <row r="270" spans="1:8" s="24" customFormat="1" ht="15.75" customHeight="1">
      <c r="A270" s="166" t="s">
        <v>101</v>
      </c>
      <c r="B270" s="226" t="s">
        <v>226</v>
      </c>
      <c r="C270" s="69" t="s">
        <v>13</v>
      </c>
      <c r="D270" s="70">
        <v>0</v>
      </c>
      <c r="E270" s="70">
        <v>0</v>
      </c>
      <c r="F270" s="70">
        <v>0</v>
      </c>
      <c r="G270" s="228">
        <f>F273/D273</f>
        <v>0.45704099821746874</v>
      </c>
      <c r="H270" s="231"/>
    </row>
    <row r="271" spans="1:8" s="28" customFormat="1" ht="15.75" customHeight="1">
      <c r="A271" s="167"/>
      <c r="B271" s="226"/>
      <c r="C271" s="89" t="s">
        <v>14</v>
      </c>
      <c r="D271" s="71">
        <v>1122</v>
      </c>
      <c r="E271" s="71">
        <v>512.8</v>
      </c>
      <c r="F271" s="71">
        <v>512.8</v>
      </c>
      <c r="G271" s="229"/>
      <c r="H271" s="232"/>
    </row>
    <row r="272" spans="1:8" s="24" customFormat="1" ht="15.75" customHeight="1">
      <c r="A272" s="167"/>
      <c r="B272" s="226"/>
      <c r="C272" s="89" t="s">
        <v>15</v>
      </c>
      <c r="D272" s="71">
        <v>0</v>
      </c>
      <c r="E272" s="71">
        <v>0</v>
      </c>
      <c r="F272" s="71">
        <v>0</v>
      </c>
      <c r="G272" s="229"/>
      <c r="H272" s="232"/>
    </row>
    <row r="273" spans="1:8" s="24" customFormat="1" ht="25.5" customHeight="1" thickBot="1">
      <c r="A273" s="168"/>
      <c r="B273" s="227"/>
      <c r="C273" s="72" t="s">
        <v>53</v>
      </c>
      <c r="D273" s="73">
        <f>SUM(D270:D272)</f>
        <v>1122</v>
      </c>
      <c r="E273" s="73">
        <f>SUM(E270:E272)</f>
        <v>512.8</v>
      </c>
      <c r="F273" s="73">
        <f>SUM(F270:F272)</f>
        <v>512.8</v>
      </c>
      <c r="G273" s="230"/>
      <c r="H273" s="233"/>
    </row>
    <row r="274" spans="1:8" s="24" customFormat="1" ht="15.75" customHeight="1">
      <c r="A274" s="166" t="s">
        <v>102</v>
      </c>
      <c r="B274" s="226" t="s">
        <v>227</v>
      </c>
      <c r="C274" s="69" t="s">
        <v>13</v>
      </c>
      <c r="D274" s="70">
        <v>249.2</v>
      </c>
      <c r="E274" s="70">
        <v>249.2</v>
      </c>
      <c r="F274" s="70">
        <v>249.2</v>
      </c>
      <c r="G274" s="228">
        <f>F277/D277</f>
        <v>1</v>
      </c>
      <c r="H274" s="231"/>
    </row>
    <row r="275" spans="1:8" s="28" customFormat="1" ht="15.75" customHeight="1">
      <c r="A275" s="167"/>
      <c r="B275" s="226"/>
      <c r="C275" s="89" t="s">
        <v>14</v>
      </c>
      <c r="D275" s="71">
        <v>30.8</v>
      </c>
      <c r="E275" s="71">
        <v>30.8</v>
      </c>
      <c r="F275" s="71">
        <v>30.8</v>
      </c>
      <c r="G275" s="229"/>
      <c r="H275" s="232"/>
    </row>
    <row r="276" spans="1:8" s="24" customFormat="1" ht="15.75" customHeight="1">
      <c r="A276" s="167"/>
      <c r="B276" s="226"/>
      <c r="C276" s="89" t="s">
        <v>15</v>
      </c>
      <c r="D276" s="71">
        <v>0</v>
      </c>
      <c r="E276" s="71">
        <v>0</v>
      </c>
      <c r="F276" s="71">
        <v>0</v>
      </c>
      <c r="G276" s="229"/>
      <c r="H276" s="232"/>
    </row>
    <row r="277" spans="1:8" s="24" customFormat="1" ht="25.5" customHeight="1" thickBot="1">
      <c r="A277" s="168"/>
      <c r="B277" s="227"/>
      <c r="C277" s="72" t="s">
        <v>53</v>
      </c>
      <c r="D277" s="73">
        <f>SUM(D274:D276)</f>
        <v>280</v>
      </c>
      <c r="E277" s="73">
        <f>SUM(E274:E276)</f>
        <v>280</v>
      </c>
      <c r="F277" s="73">
        <f>SUM(F274:F276)</f>
        <v>280</v>
      </c>
      <c r="G277" s="230"/>
      <c r="H277" s="233"/>
    </row>
    <row r="278" spans="1:8" s="24" customFormat="1" ht="15.75" customHeight="1">
      <c r="A278" s="248" t="s">
        <v>103</v>
      </c>
      <c r="B278" s="251" t="s">
        <v>73</v>
      </c>
      <c r="C278" s="74" t="s">
        <v>13</v>
      </c>
      <c r="D278" s="78">
        <f aca="true" t="shared" si="18" ref="D278:F280">D282+D286+D290</f>
        <v>3297.5</v>
      </c>
      <c r="E278" s="78">
        <f t="shared" si="18"/>
        <v>1490.2</v>
      </c>
      <c r="F278" s="78">
        <f t="shared" si="18"/>
        <v>1490.2</v>
      </c>
      <c r="G278" s="254">
        <f>F281/D281</f>
        <v>0.5066556314228567</v>
      </c>
      <c r="H278" s="257"/>
    </row>
    <row r="279" spans="1:8" s="24" customFormat="1" ht="15.75" customHeight="1">
      <c r="A279" s="249"/>
      <c r="B279" s="252"/>
      <c r="C279" s="90" t="s">
        <v>14</v>
      </c>
      <c r="D279" s="78">
        <f t="shared" si="18"/>
        <v>3952</v>
      </c>
      <c r="E279" s="78">
        <f t="shared" si="18"/>
        <v>2182.7999999999997</v>
      </c>
      <c r="F279" s="78">
        <f t="shared" si="18"/>
        <v>2182.7999999999997</v>
      </c>
      <c r="G279" s="255"/>
      <c r="H279" s="258"/>
    </row>
    <row r="280" spans="1:8" s="24" customFormat="1" ht="15.75" customHeight="1">
      <c r="A280" s="249"/>
      <c r="B280" s="252"/>
      <c r="C280" s="90" t="s">
        <v>15</v>
      </c>
      <c r="D280" s="78">
        <f t="shared" si="18"/>
        <v>0</v>
      </c>
      <c r="E280" s="78">
        <f t="shared" si="18"/>
        <v>0</v>
      </c>
      <c r="F280" s="78">
        <f t="shared" si="18"/>
        <v>0</v>
      </c>
      <c r="G280" s="255"/>
      <c r="H280" s="258"/>
    </row>
    <row r="281" spans="1:8" s="24" customFormat="1" ht="15.75" customHeight="1" thickBot="1">
      <c r="A281" s="250"/>
      <c r="B281" s="253"/>
      <c r="C281" s="76" t="s">
        <v>53</v>
      </c>
      <c r="D281" s="77">
        <f>SUM(D278:D280)</f>
        <v>7249.5</v>
      </c>
      <c r="E281" s="77">
        <f>SUM(E278:E280)</f>
        <v>3673</v>
      </c>
      <c r="F281" s="77">
        <f>SUM(F278:F280)</f>
        <v>3673</v>
      </c>
      <c r="G281" s="256"/>
      <c r="H281" s="259"/>
    </row>
    <row r="282" spans="1:8" s="24" customFormat="1" ht="15.75" customHeight="1">
      <c r="A282" s="166" t="s">
        <v>104</v>
      </c>
      <c r="B282" s="226" t="s">
        <v>74</v>
      </c>
      <c r="C282" s="69" t="s">
        <v>13</v>
      </c>
      <c r="D282" s="70">
        <v>0</v>
      </c>
      <c r="E282" s="70">
        <v>0</v>
      </c>
      <c r="F282" s="70">
        <v>0</v>
      </c>
      <c r="G282" s="228">
        <v>0</v>
      </c>
      <c r="H282" s="231"/>
    </row>
    <row r="283" spans="1:8" s="28" customFormat="1" ht="15.75" customHeight="1">
      <c r="A283" s="167"/>
      <c r="B283" s="226"/>
      <c r="C283" s="89" t="s">
        <v>14</v>
      </c>
      <c r="D283" s="71">
        <v>3544.5</v>
      </c>
      <c r="E283" s="71">
        <v>1998.6</v>
      </c>
      <c r="F283" s="71">
        <v>1998.6</v>
      </c>
      <c r="G283" s="229"/>
      <c r="H283" s="232"/>
    </row>
    <row r="284" spans="1:8" s="24" customFormat="1" ht="15.75" customHeight="1">
      <c r="A284" s="167"/>
      <c r="B284" s="226"/>
      <c r="C284" s="89" t="s">
        <v>15</v>
      </c>
      <c r="D284" s="71">
        <v>0</v>
      </c>
      <c r="E284" s="71">
        <v>0</v>
      </c>
      <c r="F284" s="71">
        <v>0</v>
      </c>
      <c r="G284" s="229"/>
      <c r="H284" s="232"/>
    </row>
    <row r="285" spans="1:8" s="24" customFormat="1" ht="25.5" customHeight="1" thickBot="1">
      <c r="A285" s="168"/>
      <c r="B285" s="227"/>
      <c r="C285" s="72" t="s">
        <v>53</v>
      </c>
      <c r="D285" s="73">
        <f>SUM(D282:D284)</f>
        <v>3544.5</v>
      </c>
      <c r="E285" s="73">
        <f>SUM(E282:E284)</f>
        <v>1998.6</v>
      </c>
      <c r="F285" s="73">
        <f>SUM(F282:F284)</f>
        <v>1998.6</v>
      </c>
      <c r="G285" s="230"/>
      <c r="H285" s="233"/>
    </row>
    <row r="286" spans="1:8" s="24" customFormat="1" ht="15.75" customHeight="1">
      <c r="A286" s="166" t="s">
        <v>195</v>
      </c>
      <c r="B286" s="226" t="s">
        <v>75</v>
      </c>
      <c r="C286" s="69" t="s">
        <v>13</v>
      </c>
      <c r="D286" s="70">
        <v>0</v>
      </c>
      <c r="E286" s="70">
        <v>0</v>
      </c>
      <c r="F286" s="70">
        <v>0</v>
      </c>
      <c r="G286" s="228">
        <v>0</v>
      </c>
      <c r="H286" s="231"/>
    </row>
    <row r="287" spans="1:8" s="28" customFormat="1" ht="15.75" customHeight="1">
      <c r="A287" s="167"/>
      <c r="B287" s="226"/>
      <c r="C287" s="89" t="s">
        <v>14</v>
      </c>
      <c r="D287" s="71">
        <v>0</v>
      </c>
      <c r="E287" s="71">
        <v>0</v>
      </c>
      <c r="F287" s="71">
        <v>0</v>
      </c>
      <c r="G287" s="229"/>
      <c r="H287" s="232"/>
    </row>
    <row r="288" spans="1:8" s="24" customFormat="1" ht="15.75" customHeight="1">
      <c r="A288" s="167"/>
      <c r="B288" s="226"/>
      <c r="C288" s="89" t="s">
        <v>15</v>
      </c>
      <c r="D288" s="71">
        <v>0</v>
      </c>
      <c r="E288" s="71">
        <v>0</v>
      </c>
      <c r="F288" s="71">
        <v>0</v>
      </c>
      <c r="G288" s="229"/>
      <c r="H288" s="232"/>
    </row>
    <row r="289" spans="1:8" s="24" customFormat="1" ht="25.5" customHeight="1" thickBot="1">
      <c r="A289" s="168"/>
      <c r="B289" s="227"/>
      <c r="C289" s="72" t="s">
        <v>53</v>
      </c>
      <c r="D289" s="73">
        <f>SUM(D286:D288)</f>
        <v>0</v>
      </c>
      <c r="E289" s="73">
        <f>SUM(E286:E288)</f>
        <v>0</v>
      </c>
      <c r="F289" s="73">
        <f>SUM(F286:F288)</f>
        <v>0</v>
      </c>
      <c r="G289" s="230"/>
      <c r="H289" s="233"/>
    </row>
    <row r="290" spans="1:8" s="24" customFormat="1" ht="15.75" customHeight="1">
      <c r="A290" s="166" t="s">
        <v>196</v>
      </c>
      <c r="B290" s="226" t="s">
        <v>76</v>
      </c>
      <c r="C290" s="69" t="s">
        <v>13</v>
      </c>
      <c r="D290" s="70">
        <v>3297.5</v>
      </c>
      <c r="E290" s="70">
        <v>1490.2</v>
      </c>
      <c r="F290" s="70">
        <v>1490.2</v>
      </c>
      <c r="G290" s="228">
        <f>F293/D293</f>
        <v>0.4519298245614035</v>
      </c>
      <c r="H290" s="231"/>
    </row>
    <row r="291" spans="1:8" s="28" customFormat="1" ht="15.75" customHeight="1">
      <c r="A291" s="167"/>
      <c r="B291" s="226"/>
      <c r="C291" s="89" t="s">
        <v>14</v>
      </c>
      <c r="D291" s="71">
        <v>407.5</v>
      </c>
      <c r="E291" s="71">
        <v>184.2</v>
      </c>
      <c r="F291" s="71">
        <v>184.2</v>
      </c>
      <c r="G291" s="229"/>
      <c r="H291" s="232"/>
    </row>
    <row r="292" spans="1:8" s="24" customFormat="1" ht="15.75" customHeight="1">
      <c r="A292" s="167"/>
      <c r="B292" s="226"/>
      <c r="C292" s="89" t="s">
        <v>15</v>
      </c>
      <c r="D292" s="71">
        <v>0</v>
      </c>
      <c r="E292" s="71">
        <v>0</v>
      </c>
      <c r="F292" s="71">
        <v>0</v>
      </c>
      <c r="G292" s="229"/>
      <c r="H292" s="232"/>
    </row>
    <row r="293" spans="1:8" s="24" customFormat="1" ht="25.5" customHeight="1" thickBot="1">
      <c r="A293" s="168"/>
      <c r="B293" s="227"/>
      <c r="C293" s="72" t="s">
        <v>53</v>
      </c>
      <c r="D293" s="73">
        <f>SUM(D290:D292)</f>
        <v>3705</v>
      </c>
      <c r="E293" s="73">
        <f>SUM(E290:E292)</f>
        <v>1674.4</v>
      </c>
      <c r="F293" s="73">
        <f>SUM(F290:F292)</f>
        <v>1674.4</v>
      </c>
      <c r="G293" s="230"/>
      <c r="H293" s="233"/>
    </row>
    <row r="294" spans="1:8" s="24" customFormat="1" ht="15.75" customHeight="1">
      <c r="A294" s="248" t="s">
        <v>241</v>
      </c>
      <c r="B294" s="251" t="s">
        <v>77</v>
      </c>
      <c r="C294" s="74" t="s">
        <v>13</v>
      </c>
      <c r="D294" s="78">
        <f aca="true" t="shared" si="19" ref="D294:F296">D298</f>
        <v>0</v>
      </c>
      <c r="E294" s="78">
        <f t="shared" si="19"/>
        <v>0</v>
      </c>
      <c r="F294" s="78">
        <f t="shared" si="19"/>
        <v>0</v>
      </c>
      <c r="G294" s="254">
        <f>F297/D297</f>
        <v>0.35677966101694913</v>
      </c>
      <c r="H294" s="257"/>
    </row>
    <row r="295" spans="1:8" s="24" customFormat="1" ht="15.75" customHeight="1">
      <c r="A295" s="249"/>
      <c r="B295" s="252"/>
      <c r="C295" s="90" t="s">
        <v>14</v>
      </c>
      <c r="D295" s="78">
        <f t="shared" si="19"/>
        <v>590</v>
      </c>
      <c r="E295" s="78">
        <f t="shared" si="19"/>
        <v>210.5</v>
      </c>
      <c r="F295" s="78">
        <f t="shared" si="19"/>
        <v>210.5</v>
      </c>
      <c r="G295" s="255"/>
      <c r="H295" s="258"/>
    </row>
    <row r="296" spans="1:8" s="24" customFormat="1" ht="15.75" customHeight="1">
      <c r="A296" s="249"/>
      <c r="B296" s="252"/>
      <c r="C296" s="90" t="s">
        <v>15</v>
      </c>
      <c r="D296" s="78">
        <f t="shared" si="19"/>
        <v>0</v>
      </c>
      <c r="E296" s="78">
        <f t="shared" si="19"/>
        <v>0</v>
      </c>
      <c r="F296" s="78">
        <f t="shared" si="19"/>
        <v>0</v>
      </c>
      <c r="G296" s="255"/>
      <c r="H296" s="258"/>
    </row>
    <row r="297" spans="1:8" s="24" customFormat="1" ht="15.75" customHeight="1" thickBot="1">
      <c r="A297" s="250"/>
      <c r="B297" s="253"/>
      <c r="C297" s="76" t="s">
        <v>53</v>
      </c>
      <c r="D297" s="77">
        <f>SUM(D294:D296)</f>
        <v>590</v>
      </c>
      <c r="E297" s="77">
        <f>SUM(E294:E296)</f>
        <v>210.5</v>
      </c>
      <c r="F297" s="77">
        <f>SUM(F294:F296)</f>
        <v>210.5</v>
      </c>
      <c r="G297" s="256"/>
      <c r="H297" s="259"/>
    </row>
    <row r="298" spans="1:8" s="24" customFormat="1" ht="15.75" customHeight="1">
      <c r="A298" s="166" t="s">
        <v>242</v>
      </c>
      <c r="B298" s="226" t="s">
        <v>78</v>
      </c>
      <c r="C298" s="69" t="s">
        <v>13</v>
      </c>
      <c r="D298" s="70">
        <v>0</v>
      </c>
      <c r="E298" s="70">
        <v>0</v>
      </c>
      <c r="F298" s="70">
        <v>0</v>
      </c>
      <c r="G298" s="228">
        <v>0</v>
      </c>
      <c r="H298" s="231"/>
    </row>
    <row r="299" spans="1:8" s="28" customFormat="1" ht="15.75" customHeight="1">
      <c r="A299" s="167"/>
      <c r="B299" s="226"/>
      <c r="C299" s="89" t="s">
        <v>14</v>
      </c>
      <c r="D299" s="71">
        <v>590</v>
      </c>
      <c r="E299" s="71">
        <v>210.5</v>
      </c>
      <c r="F299" s="71">
        <v>210.5</v>
      </c>
      <c r="G299" s="229"/>
      <c r="H299" s="232"/>
    </row>
    <row r="300" spans="1:8" s="24" customFormat="1" ht="15.75" customHeight="1">
      <c r="A300" s="167"/>
      <c r="B300" s="226"/>
      <c r="C300" s="89" t="s">
        <v>15</v>
      </c>
      <c r="D300" s="71">
        <v>0</v>
      </c>
      <c r="E300" s="71">
        <v>0</v>
      </c>
      <c r="F300" s="71">
        <v>0</v>
      </c>
      <c r="G300" s="229"/>
      <c r="H300" s="232"/>
    </row>
    <row r="301" spans="1:8" s="24" customFormat="1" ht="25.5" customHeight="1" thickBot="1">
      <c r="A301" s="168"/>
      <c r="B301" s="227"/>
      <c r="C301" s="72" t="s">
        <v>53</v>
      </c>
      <c r="D301" s="73">
        <f>SUM(D298:D300)</f>
        <v>590</v>
      </c>
      <c r="E301" s="73">
        <f>SUM(E298:E300)</f>
        <v>210.5</v>
      </c>
      <c r="F301" s="73">
        <f>SUM(F298:F300)</f>
        <v>210.5</v>
      </c>
      <c r="G301" s="230"/>
      <c r="H301" s="233"/>
    </row>
    <row r="302" spans="1:8" s="24" customFormat="1" ht="15.75" customHeight="1">
      <c r="A302" s="166" t="s">
        <v>243</v>
      </c>
      <c r="B302" s="242" t="s">
        <v>79</v>
      </c>
      <c r="C302" s="92" t="s">
        <v>13</v>
      </c>
      <c r="D302" s="93">
        <f aca="true" t="shared" si="20" ref="D302:F304">D306+D310</f>
        <v>0</v>
      </c>
      <c r="E302" s="93">
        <f t="shared" si="20"/>
        <v>0</v>
      </c>
      <c r="F302" s="93">
        <f t="shared" si="20"/>
        <v>0</v>
      </c>
      <c r="G302" s="228">
        <f>F305/D305</f>
        <v>0.44766159010169226</v>
      </c>
      <c r="H302" s="245"/>
    </row>
    <row r="303" spans="1:8" s="24" customFormat="1" ht="15.75" customHeight="1">
      <c r="A303" s="167"/>
      <c r="B303" s="243"/>
      <c r="C303" s="85" t="s">
        <v>14</v>
      </c>
      <c r="D303" s="93">
        <f t="shared" si="20"/>
        <v>35214.1</v>
      </c>
      <c r="E303" s="93">
        <f t="shared" si="20"/>
        <v>15764</v>
      </c>
      <c r="F303" s="93">
        <f t="shared" si="20"/>
        <v>15764</v>
      </c>
      <c r="G303" s="229"/>
      <c r="H303" s="246"/>
    </row>
    <row r="304" spans="1:8" s="24" customFormat="1" ht="15.75" customHeight="1">
      <c r="A304" s="167"/>
      <c r="B304" s="243"/>
      <c r="C304" s="85" t="s">
        <v>15</v>
      </c>
      <c r="D304" s="93">
        <f t="shared" si="20"/>
        <v>0</v>
      </c>
      <c r="E304" s="93">
        <f t="shared" si="20"/>
        <v>0</v>
      </c>
      <c r="F304" s="93">
        <f t="shared" si="20"/>
        <v>0</v>
      </c>
      <c r="G304" s="229"/>
      <c r="H304" s="246"/>
    </row>
    <row r="305" spans="1:8" s="24" customFormat="1" ht="15.75" customHeight="1" thickBot="1">
      <c r="A305" s="168"/>
      <c r="B305" s="244"/>
      <c r="C305" s="94" t="s">
        <v>53</v>
      </c>
      <c r="D305" s="95">
        <f>SUM(D302:D304)</f>
        <v>35214.1</v>
      </c>
      <c r="E305" s="95">
        <f>SUM(E302:E304)</f>
        <v>15764</v>
      </c>
      <c r="F305" s="95">
        <f>SUM(F302:F304)</f>
        <v>15764</v>
      </c>
      <c r="G305" s="230"/>
      <c r="H305" s="247"/>
    </row>
    <row r="306" spans="1:8" s="24" customFormat="1" ht="15.75" customHeight="1">
      <c r="A306" s="166" t="s">
        <v>244</v>
      </c>
      <c r="B306" s="226" t="s">
        <v>80</v>
      </c>
      <c r="C306" s="69" t="s">
        <v>13</v>
      </c>
      <c r="D306" s="70">
        <v>0</v>
      </c>
      <c r="E306" s="70">
        <v>0</v>
      </c>
      <c r="F306" s="70">
        <v>0</v>
      </c>
      <c r="G306" s="228">
        <v>0</v>
      </c>
      <c r="H306" s="231"/>
    </row>
    <row r="307" spans="1:8" s="28" customFormat="1" ht="15.75" customHeight="1">
      <c r="A307" s="167"/>
      <c r="B307" s="226"/>
      <c r="C307" s="89" t="s">
        <v>14</v>
      </c>
      <c r="D307" s="71">
        <v>33193</v>
      </c>
      <c r="E307" s="71">
        <v>15583.8</v>
      </c>
      <c r="F307" s="71">
        <v>15583.8</v>
      </c>
      <c r="G307" s="229"/>
      <c r="H307" s="232"/>
    </row>
    <row r="308" spans="1:8" s="24" customFormat="1" ht="15.75" customHeight="1">
      <c r="A308" s="167"/>
      <c r="B308" s="226"/>
      <c r="C308" s="89" t="s">
        <v>15</v>
      </c>
      <c r="D308" s="71">
        <v>0</v>
      </c>
      <c r="E308" s="71">
        <v>0</v>
      </c>
      <c r="F308" s="71">
        <v>0</v>
      </c>
      <c r="G308" s="229"/>
      <c r="H308" s="232"/>
    </row>
    <row r="309" spans="1:8" s="24" customFormat="1" ht="25.5" customHeight="1" thickBot="1">
      <c r="A309" s="168"/>
      <c r="B309" s="227"/>
      <c r="C309" s="72" t="s">
        <v>53</v>
      </c>
      <c r="D309" s="73">
        <f>SUM(D306:D308)</f>
        <v>33193</v>
      </c>
      <c r="E309" s="73">
        <f>SUM(E306:E308)</f>
        <v>15583.8</v>
      </c>
      <c r="F309" s="73">
        <f>SUM(F306:F308)</f>
        <v>15583.8</v>
      </c>
      <c r="G309" s="230"/>
      <c r="H309" s="233"/>
    </row>
    <row r="310" spans="1:8" s="24" customFormat="1" ht="15.75" customHeight="1">
      <c r="A310" s="166" t="s">
        <v>245</v>
      </c>
      <c r="B310" s="226" t="s">
        <v>81</v>
      </c>
      <c r="C310" s="69" t="s">
        <v>13</v>
      </c>
      <c r="D310" s="70">
        <v>0</v>
      </c>
      <c r="E310" s="70">
        <v>0</v>
      </c>
      <c r="F310" s="70">
        <v>0</v>
      </c>
      <c r="G310" s="228">
        <f>F313/D313</f>
        <v>0.08915936866063034</v>
      </c>
      <c r="H310" s="231"/>
    </row>
    <row r="311" spans="1:8" s="28" customFormat="1" ht="15.75" customHeight="1">
      <c r="A311" s="167"/>
      <c r="B311" s="226"/>
      <c r="C311" s="89" t="s">
        <v>14</v>
      </c>
      <c r="D311" s="71">
        <v>2021.1</v>
      </c>
      <c r="E311" s="71">
        <v>180.2</v>
      </c>
      <c r="F311" s="71">
        <v>180.2</v>
      </c>
      <c r="G311" s="229"/>
      <c r="H311" s="232"/>
    </row>
    <row r="312" spans="1:8" s="24" customFormat="1" ht="15.75" customHeight="1">
      <c r="A312" s="167"/>
      <c r="B312" s="226"/>
      <c r="C312" s="89" t="s">
        <v>15</v>
      </c>
      <c r="D312" s="71">
        <v>0</v>
      </c>
      <c r="E312" s="71">
        <v>0</v>
      </c>
      <c r="F312" s="71">
        <v>0</v>
      </c>
      <c r="G312" s="229"/>
      <c r="H312" s="232"/>
    </row>
    <row r="313" spans="1:8" s="24" customFormat="1" ht="25.5" customHeight="1" thickBot="1">
      <c r="A313" s="168"/>
      <c r="B313" s="227"/>
      <c r="C313" s="72" t="s">
        <v>53</v>
      </c>
      <c r="D313" s="73">
        <f>SUM(D310:D312)</f>
        <v>2021.1</v>
      </c>
      <c r="E313" s="73">
        <f>SUM(E310:E312)</f>
        <v>180.2</v>
      </c>
      <c r="F313" s="73">
        <f>SUM(F310:F312)</f>
        <v>180.2</v>
      </c>
      <c r="G313" s="230"/>
      <c r="H313" s="233"/>
    </row>
    <row r="314" spans="1:8" ht="13.5" thickBot="1">
      <c r="A314" s="285" t="s">
        <v>246</v>
      </c>
      <c r="B314" s="288" t="s">
        <v>84</v>
      </c>
      <c r="C314" s="96" t="s">
        <v>12</v>
      </c>
      <c r="D314" s="97">
        <v>0</v>
      </c>
      <c r="E314" s="97">
        <v>0</v>
      </c>
      <c r="F314" s="97">
        <v>0</v>
      </c>
      <c r="G314" s="291">
        <f>SUM(F314:F318)/SUM(D314:D318)</f>
        <v>0.43798771069278275</v>
      </c>
      <c r="H314" s="358"/>
    </row>
    <row r="315" spans="1:8" ht="13.5" thickBot="1">
      <c r="A315" s="286"/>
      <c r="B315" s="289"/>
      <c r="C315" s="98" t="s">
        <v>13</v>
      </c>
      <c r="D315" s="97">
        <f>D54+D88+D99+D113+D134</f>
        <v>823385.3999999999</v>
      </c>
      <c r="E315" s="97">
        <f>E54+E88+E99+E113+E134</f>
        <v>389302.50000000006</v>
      </c>
      <c r="F315" s="97">
        <f>F54+F88+F99+F113+F134</f>
        <v>389302.50000000006</v>
      </c>
      <c r="G315" s="292"/>
      <c r="H315" s="359"/>
    </row>
    <row r="316" spans="1:8" ht="13.5" thickBot="1">
      <c r="A316" s="286"/>
      <c r="B316" s="289"/>
      <c r="C316" s="98" t="s">
        <v>14</v>
      </c>
      <c r="D316" s="97">
        <f>D55+D89+D100+D114+D135</f>
        <v>566001.2999999999</v>
      </c>
      <c r="E316" s="97">
        <f>E55+E100+E114+E135</f>
        <v>219231.8</v>
      </c>
      <c r="F316" s="97">
        <f>F55+F100+F114+F135</f>
        <v>219231.8</v>
      </c>
      <c r="G316" s="292"/>
      <c r="H316" s="359"/>
    </row>
    <row r="317" spans="1:8" ht="13.5" thickBot="1">
      <c r="A317" s="286"/>
      <c r="B317" s="289"/>
      <c r="C317" s="99" t="s">
        <v>15</v>
      </c>
      <c r="D317" s="97">
        <v>0</v>
      </c>
      <c r="E317" s="97">
        <v>0</v>
      </c>
      <c r="F317" s="97">
        <v>0</v>
      </c>
      <c r="G317" s="292"/>
      <c r="H317" s="359"/>
    </row>
    <row r="318" spans="1:8" ht="13.5" thickBot="1">
      <c r="A318" s="287"/>
      <c r="B318" s="290"/>
      <c r="C318" s="100" t="s">
        <v>53</v>
      </c>
      <c r="D318" s="97">
        <f>D314+D315+D316+D317</f>
        <v>1389386.6999999997</v>
      </c>
      <c r="E318" s="97">
        <f>E314+E315+E316+E317</f>
        <v>608534.3</v>
      </c>
      <c r="F318" s="97">
        <f>F314+F315+F316+F317</f>
        <v>608534.3</v>
      </c>
      <c r="G318" s="293"/>
      <c r="H318" s="360"/>
    </row>
    <row r="319" spans="1:8" ht="37.5" customHeight="1">
      <c r="A319" s="113" t="s">
        <v>1</v>
      </c>
      <c r="B319" s="114"/>
      <c r="C319" s="234" t="s">
        <v>247</v>
      </c>
      <c r="D319" s="234"/>
      <c r="E319" s="234"/>
      <c r="F319" s="234"/>
      <c r="G319" s="234"/>
      <c r="H319" s="235"/>
    </row>
    <row r="320" spans="1:8" ht="15">
      <c r="A320" s="115" t="s">
        <v>2</v>
      </c>
      <c r="B320" s="29"/>
      <c r="C320" s="116" t="s">
        <v>278</v>
      </c>
      <c r="D320" s="30"/>
      <c r="E320" s="30"/>
      <c r="F320" s="30"/>
      <c r="G320" s="31"/>
      <c r="H320" s="32"/>
    </row>
    <row r="321" spans="1:9" ht="18" customHeight="1" thickBot="1">
      <c r="A321" s="117" t="s">
        <v>3</v>
      </c>
      <c r="B321" s="33"/>
      <c r="C321" s="118" t="s">
        <v>40</v>
      </c>
      <c r="D321" s="34"/>
      <c r="E321" s="34"/>
      <c r="F321" s="34"/>
      <c r="G321" s="35"/>
      <c r="H321" s="119"/>
      <c r="I321" s="8"/>
    </row>
    <row r="322" spans="1:8" ht="102.75" thickBot="1">
      <c r="A322" s="15" t="s">
        <v>4</v>
      </c>
      <c r="B322" s="120" t="s">
        <v>5</v>
      </c>
      <c r="C322" s="120" t="s">
        <v>6</v>
      </c>
      <c r="D322" s="16" t="s">
        <v>7</v>
      </c>
      <c r="E322" s="16" t="s">
        <v>8</v>
      </c>
      <c r="F322" s="16" t="s">
        <v>9</v>
      </c>
      <c r="G322" s="120" t="s">
        <v>10</v>
      </c>
      <c r="H322" s="121" t="s">
        <v>11</v>
      </c>
    </row>
    <row r="323" spans="1:8" s="4" customFormat="1" ht="12.75">
      <c r="A323" s="190">
        <v>1</v>
      </c>
      <c r="B323" s="193" t="s">
        <v>116</v>
      </c>
      <c r="C323" s="36" t="s">
        <v>12</v>
      </c>
      <c r="D323" s="37">
        <f>D327+D331+D335+D339+D343+D347+D351+D355+D359+D363</f>
        <v>0</v>
      </c>
      <c r="E323" s="37">
        <f>E327+E331+E335+E339+E343+E347+E351+E355+E359+E363</f>
        <v>0</v>
      </c>
      <c r="F323" s="37">
        <f>F327+F331+F335+F339+F343+F347+F351+F355+F359+F363</f>
        <v>0</v>
      </c>
      <c r="G323" s="196">
        <f>SUM(F323:F326)/SUM(D323:D326)</f>
        <v>0.45394646573739245</v>
      </c>
      <c r="H323" s="199"/>
    </row>
    <row r="324" spans="1:8" s="4" customFormat="1" ht="12.75">
      <c r="A324" s="191"/>
      <c r="B324" s="194"/>
      <c r="C324" s="38" t="s">
        <v>13</v>
      </c>
      <c r="D324" s="39">
        <f>D328+D332+D336+D340+D344+D348+D352+D356+D360+D364</f>
        <v>75943.14000000001</v>
      </c>
      <c r="E324" s="39">
        <f>E328+E332+E336+E340+E344+E348+E352+E356+E360+E364</f>
        <v>37363.6</v>
      </c>
      <c r="F324" s="39">
        <f>F328+F332+F336+F340+F344+F348+F352+F356+F360+F364</f>
        <v>34474.12</v>
      </c>
      <c r="G324" s="197"/>
      <c r="H324" s="200"/>
    </row>
    <row r="325" spans="1:8" s="4" customFormat="1" ht="27" customHeight="1">
      <c r="A325" s="191"/>
      <c r="B325" s="194"/>
      <c r="C325" s="38" t="s">
        <v>14</v>
      </c>
      <c r="D325" s="39">
        <f>D329+D333+D337+D341+D345+D349+D353+D357+D361+D365</f>
        <v>0</v>
      </c>
      <c r="E325" s="39">
        <f>E329+E333+E337+E341+E345+E349+E353+E357+E361+E365</f>
        <v>0</v>
      </c>
      <c r="F325" s="39">
        <f>F329+F333+F337+F341+F345+F349+F353+F357+F361+F365</f>
        <v>0</v>
      </c>
      <c r="G325" s="197"/>
      <c r="H325" s="200"/>
    </row>
    <row r="326" spans="1:8" s="4" customFormat="1" ht="50.25" customHeight="1" thickBot="1">
      <c r="A326" s="192"/>
      <c r="B326" s="195"/>
      <c r="C326" s="40" t="s">
        <v>15</v>
      </c>
      <c r="D326" s="41">
        <f>D330+D334+D338+D342+D346+D350+D354+D358+D362+D366</f>
        <v>0</v>
      </c>
      <c r="E326" s="41">
        <f>E330+E334+E338+E342+E346+E350+E354+E358+E362+E366</f>
        <v>0</v>
      </c>
      <c r="F326" s="41">
        <f>F330+F334+F338+F342+F346+F350+F354+F358+F362+F366</f>
        <v>0</v>
      </c>
      <c r="G326" s="198"/>
      <c r="H326" s="201"/>
    </row>
    <row r="327" spans="1:8" s="5" customFormat="1" ht="12.75">
      <c r="A327" s="166" t="s">
        <v>16</v>
      </c>
      <c r="B327" s="169" t="s">
        <v>184</v>
      </c>
      <c r="C327" s="17" t="s">
        <v>12</v>
      </c>
      <c r="D327" s="18">
        <v>0</v>
      </c>
      <c r="E327" s="18">
        <v>0</v>
      </c>
      <c r="F327" s="18">
        <v>0</v>
      </c>
      <c r="G327" s="172">
        <f>SUM(F327:F330)/SUM(D327:D330)</f>
        <v>0.33566105437482746</v>
      </c>
      <c r="H327" s="174"/>
    </row>
    <row r="328" spans="1:8" s="5" customFormat="1" ht="12.75">
      <c r="A328" s="167"/>
      <c r="B328" s="170"/>
      <c r="C328" s="19" t="s">
        <v>13</v>
      </c>
      <c r="D328" s="20">
        <v>7970.6</v>
      </c>
      <c r="E328" s="20">
        <v>3180.1</v>
      </c>
      <c r="F328" s="20">
        <v>2675.42</v>
      </c>
      <c r="G328" s="173"/>
      <c r="H328" s="175"/>
    </row>
    <row r="329" spans="1:8" s="5" customFormat="1" ht="12.75">
      <c r="A329" s="167"/>
      <c r="B329" s="170"/>
      <c r="C329" s="19" t="s">
        <v>14</v>
      </c>
      <c r="D329" s="20">
        <v>0</v>
      </c>
      <c r="E329" s="20">
        <v>0</v>
      </c>
      <c r="F329" s="20">
        <v>0</v>
      </c>
      <c r="G329" s="173"/>
      <c r="H329" s="175"/>
    </row>
    <row r="330" spans="1:8" s="5" customFormat="1" ht="47.25" customHeight="1" thickBot="1">
      <c r="A330" s="168"/>
      <c r="B330" s="171"/>
      <c r="C330" s="21" t="s">
        <v>15</v>
      </c>
      <c r="D330" s="22">
        <v>0</v>
      </c>
      <c r="E330" s="22">
        <v>0</v>
      </c>
      <c r="F330" s="22">
        <v>0</v>
      </c>
      <c r="G330" s="177"/>
      <c r="H330" s="176"/>
    </row>
    <row r="331" spans="1:8" s="5" customFormat="1" ht="12.75">
      <c r="A331" s="166" t="s">
        <v>17</v>
      </c>
      <c r="B331" s="169" t="s">
        <v>185</v>
      </c>
      <c r="C331" s="17" t="s">
        <v>12</v>
      </c>
      <c r="D331" s="18">
        <v>0</v>
      </c>
      <c r="E331" s="18">
        <v>0</v>
      </c>
      <c r="F331" s="18">
        <v>0</v>
      </c>
      <c r="G331" s="172">
        <f>SUM(F331:F334)/SUM(D331:D334)</f>
        <v>0.41399921089265906</v>
      </c>
      <c r="H331" s="174"/>
    </row>
    <row r="332" spans="1:8" s="5" customFormat="1" ht="12.75">
      <c r="A332" s="167"/>
      <c r="B332" s="170"/>
      <c r="C332" s="19" t="s">
        <v>13</v>
      </c>
      <c r="D332" s="20">
        <v>13432.9</v>
      </c>
      <c r="E332" s="20">
        <v>6303.9</v>
      </c>
      <c r="F332" s="20">
        <v>5561.21</v>
      </c>
      <c r="G332" s="173"/>
      <c r="H332" s="175"/>
    </row>
    <row r="333" spans="1:8" s="5" customFormat="1" ht="12.75">
      <c r="A333" s="167"/>
      <c r="B333" s="170"/>
      <c r="C333" s="19" t="s">
        <v>14</v>
      </c>
      <c r="D333" s="20">
        <v>0</v>
      </c>
      <c r="E333" s="20">
        <v>0</v>
      </c>
      <c r="F333" s="20">
        <v>0</v>
      </c>
      <c r="G333" s="173"/>
      <c r="H333" s="175"/>
    </row>
    <row r="334" spans="1:8" s="5" customFormat="1" ht="47.25" customHeight="1" thickBot="1">
      <c r="A334" s="168"/>
      <c r="B334" s="171"/>
      <c r="C334" s="21" t="s">
        <v>15</v>
      </c>
      <c r="D334" s="22">
        <v>0</v>
      </c>
      <c r="E334" s="22">
        <v>0</v>
      </c>
      <c r="F334" s="22">
        <v>0</v>
      </c>
      <c r="G334" s="177"/>
      <c r="H334" s="176"/>
    </row>
    <row r="335" spans="1:8" s="5" customFormat="1" ht="12.75">
      <c r="A335" s="166" t="s">
        <v>19</v>
      </c>
      <c r="B335" s="169" t="s">
        <v>186</v>
      </c>
      <c r="C335" s="17" t="s">
        <v>12</v>
      </c>
      <c r="D335" s="18">
        <v>0</v>
      </c>
      <c r="E335" s="18">
        <v>0</v>
      </c>
      <c r="F335" s="18">
        <v>0</v>
      </c>
      <c r="G335" s="172">
        <f>SUM(F335:F338)/SUM(D335:D338)</f>
        <v>0</v>
      </c>
      <c r="H335" s="174"/>
    </row>
    <row r="336" spans="1:8" s="5" customFormat="1" ht="12.75">
      <c r="A336" s="167"/>
      <c r="B336" s="170"/>
      <c r="C336" s="19" t="s">
        <v>13</v>
      </c>
      <c r="D336" s="20">
        <v>1586.8</v>
      </c>
      <c r="E336" s="20">
        <v>0</v>
      </c>
      <c r="F336" s="20">
        <v>0</v>
      </c>
      <c r="G336" s="173"/>
      <c r="H336" s="175"/>
    </row>
    <row r="337" spans="1:8" s="5" customFormat="1" ht="12.75">
      <c r="A337" s="167"/>
      <c r="B337" s="170"/>
      <c r="C337" s="19" t="s">
        <v>14</v>
      </c>
      <c r="D337" s="20">
        <v>0</v>
      </c>
      <c r="E337" s="20">
        <v>0</v>
      </c>
      <c r="F337" s="20">
        <v>0</v>
      </c>
      <c r="G337" s="173"/>
      <c r="H337" s="175"/>
    </row>
    <row r="338" spans="1:8" s="5" customFormat="1" ht="47.25" customHeight="1" thickBot="1">
      <c r="A338" s="168"/>
      <c r="B338" s="171"/>
      <c r="C338" s="21" t="s">
        <v>15</v>
      </c>
      <c r="D338" s="22">
        <v>0</v>
      </c>
      <c r="E338" s="22">
        <v>0</v>
      </c>
      <c r="F338" s="22">
        <v>0</v>
      </c>
      <c r="G338" s="177"/>
      <c r="H338" s="176"/>
    </row>
    <row r="339" spans="1:8" s="5" customFormat="1" ht="12.75">
      <c r="A339" s="166" t="s">
        <v>20</v>
      </c>
      <c r="B339" s="169" t="s">
        <v>187</v>
      </c>
      <c r="C339" s="17" t="s">
        <v>12</v>
      </c>
      <c r="D339" s="18">
        <v>0</v>
      </c>
      <c r="E339" s="18">
        <v>0</v>
      </c>
      <c r="F339" s="18">
        <v>0</v>
      </c>
      <c r="G339" s="172">
        <f>SUM(F339:F342)/SUM(D339:D342)</f>
        <v>0.4875493075954679</v>
      </c>
      <c r="H339" s="174"/>
    </row>
    <row r="340" spans="1:8" s="5" customFormat="1" ht="12.75">
      <c r="A340" s="167"/>
      <c r="B340" s="170"/>
      <c r="C340" s="19" t="s">
        <v>13</v>
      </c>
      <c r="D340" s="20">
        <v>19064</v>
      </c>
      <c r="E340" s="20">
        <v>9380</v>
      </c>
      <c r="F340" s="20">
        <v>9294.64</v>
      </c>
      <c r="G340" s="173"/>
      <c r="H340" s="175"/>
    </row>
    <row r="341" spans="1:8" s="5" customFormat="1" ht="12.75">
      <c r="A341" s="167"/>
      <c r="B341" s="170"/>
      <c r="C341" s="19" t="s">
        <v>14</v>
      </c>
      <c r="D341" s="20">
        <v>0</v>
      </c>
      <c r="E341" s="20">
        <v>0</v>
      </c>
      <c r="F341" s="20">
        <v>0</v>
      </c>
      <c r="G341" s="173"/>
      <c r="H341" s="175"/>
    </row>
    <row r="342" spans="1:8" s="5" customFormat="1" ht="111.75" customHeight="1" thickBot="1">
      <c r="A342" s="168"/>
      <c r="B342" s="171"/>
      <c r="C342" s="21" t="s">
        <v>15</v>
      </c>
      <c r="D342" s="22">
        <v>0</v>
      </c>
      <c r="E342" s="22">
        <v>0</v>
      </c>
      <c r="F342" s="22">
        <v>0</v>
      </c>
      <c r="G342" s="177"/>
      <c r="H342" s="176"/>
    </row>
    <row r="343" spans="1:8" s="5" customFormat="1" ht="12.75">
      <c r="A343" s="166" t="s">
        <v>21</v>
      </c>
      <c r="B343" s="169" t="s">
        <v>188</v>
      </c>
      <c r="C343" s="17" t="s">
        <v>12</v>
      </c>
      <c r="D343" s="18">
        <v>0</v>
      </c>
      <c r="E343" s="18">
        <v>0</v>
      </c>
      <c r="F343" s="18">
        <v>0</v>
      </c>
      <c r="G343" s="172">
        <f>SUM(F343:F346)/SUM(D343:D346)</f>
        <v>0.49992737835875095</v>
      </c>
      <c r="H343" s="174"/>
    </row>
    <row r="344" spans="1:8" s="5" customFormat="1" ht="12.75">
      <c r="A344" s="167"/>
      <c r="B344" s="170"/>
      <c r="C344" s="19" t="s">
        <v>13</v>
      </c>
      <c r="D344" s="20">
        <v>550.8</v>
      </c>
      <c r="E344" s="20">
        <v>278.1</v>
      </c>
      <c r="F344" s="20">
        <v>275.36</v>
      </c>
      <c r="G344" s="173"/>
      <c r="H344" s="175"/>
    </row>
    <row r="345" spans="1:8" s="5" customFormat="1" ht="12.75">
      <c r="A345" s="167"/>
      <c r="B345" s="170"/>
      <c r="C345" s="19" t="s">
        <v>14</v>
      </c>
      <c r="D345" s="20">
        <v>0</v>
      </c>
      <c r="E345" s="20">
        <v>0</v>
      </c>
      <c r="F345" s="20">
        <v>0</v>
      </c>
      <c r="G345" s="173"/>
      <c r="H345" s="175"/>
    </row>
    <row r="346" spans="1:8" s="5" customFormat="1" ht="116.25" customHeight="1" thickBot="1">
      <c r="A346" s="168"/>
      <c r="B346" s="171"/>
      <c r="C346" s="21" t="s">
        <v>15</v>
      </c>
      <c r="D346" s="22">
        <v>0</v>
      </c>
      <c r="E346" s="22">
        <v>0</v>
      </c>
      <c r="F346" s="22">
        <v>0</v>
      </c>
      <c r="G346" s="177"/>
      <c r="H346" s="176"/>
    </row>
    <row r="347" spans="1:8" s="5" customFormat="1" ht="12.75">
      <c r="A347" s="166" t="s">
        <v>22</v>
      </c>
      <c r="B347" s="169" t="s">
        <v>189</v>
      </c>
      <c r="C347" s="17" t="s">
        <v>12</v>
      </c>
      <c r="D347" s="18">
        <v>0</v>
      </c>
      <c r="E347" s="18">
        <v>0</v>
      </c>
      <c r="F347" s="18">
        <v>0</v>
      </c>
      <c r="G347" s="172">
        <f>SUM(F347:F350)/SUM(D347:D350)</f>
        <v>0</v>
      </c>
      <c r="H347" s="174"/>
    </row>
    <row r="348" spans="1:8" s="5" customFormat="1" ht="12.75">
      <c r="A348" s="167"/>
      <c r="B348" s="170"/>
      <c r="C348" s="19" t="s">
        <v>13</v>
      </c>
      <c r="D348" s="20">
        <v>93</v>
      </c>
      <c r="E348" s="20">
        <v>0</v>
      </c>
      <c r="F348" s="20">
        <v>0</v>
      </c>
      <c r="G348" s="173"/>
      <c r="H348" s="175"/>
    </row>
    <row r="349" spans="1:8" s="5" customFormat="1" ht="12.75">
      <c r="A349" s="167"/>
      <c r="B349" s="170"/>
      <c r="C349" s="19" t="s">
        <v>14</v>
      </c>
      <c r="D349" s="20">
        <v>0</v>
      </c>
      <c r="E349" s="20">
        <v>0</v>
      </c>
      <c r="F349" s="20">
        <v>0</v>
      </c>
      <c r="G349" s="173"/>
      <c r="H349" s="175"/>
    </row>
    <row r="350" spans="1:8" s="5" customFormat="1" ht="117" customHeight="1" thickBot="1">
      <c r="A350" s="168"/>
      <c r="B350" s="171"/>
      <c r="C350" s="21" t="s">
        <v>15</v>
      </c>
      <c r="D350" s="22">
        <v>0</v>
      </c>
      <c r="E350" s="22">
        <v>0</v>
      </c>
      <c r="F350" s="22">
        <v>0</v>
      </c>
      <c r="G350" s="177"/>
      <c r="H350" s="176"/>
    </row>
    <row r="351" spans="1:8" s="5" customFormat="1" ht="12.75">
      <c r="A351" s="166" t="s">
        <v>23</v>
      </c>
      <c r="B351" s="169" t="s">
        <v>190</v>
      </c>
      <c r="C351" s="17" t="s">
        <v>12</v>
      </c>
      <c r="D351" s="18">
        <v>0</v>
      </c>
      <c r="E351" s="18">
        <v>0</v>
      </c>
      <c r="F351" s="18">
        <v>0</v>
      </c>
      <c r="G351" s="172">
        <f>SUM(F351:F354)/SUM(D351:D354)</f>
        <v>0.5231166873081687</v>
      </c>
      <c r="H351" s="174"/>
    </row>
    <row r="352" spans="1:8" s="5" customFormat="1" ht="12.75">
      <c r="A352" s="167"/>
      <c r="B352" s="170"/>
      <c r="C352" s="19" t="s">
        <v>13</v>
      </c>
      <c r="D352" s="20">
        <v>3714.2</v>
      </c>
      <c r="E352" s="20">
        <v>1944</v>
      </c>
      <c r="F352" s="20">
        <v>1942.96</v>
      </c>
      <c r="G352" s="173"/>
      <c r="H352" s="175"/>
    </row>
    <row r="353" spans="1:8" s="5" customFormat="1" ht="12.75">
      <c r="A353" s="167"/>
      <c r="B353" s="170"/>
      <c r="C353" s="19" t="s">
        <v>14</v>
      </c>
      <c r="D353" s="20">
        <v>0</v>
      </c>
      <c r="E353" s="20">
        <v>0</v>
      </c>
      <c r="F353" s="20">
        <v>0</v>
      </c>
      <c r="G353" s="173"/>
      <c r="H353" s="175"/>
    </row>
    <row r="354" spans="1:8" s="5" customFormat="1" ht="223.5" customHeight="1" thickBot="1">
      <c r="A354" s="168"/>
      <c r="B354" s="171"/>
      <c r="C354" s="21" t="s">
        <v>15</v>
      </c>
      <c r="D354" s="22">
        <v>0</v>
      </c>
      <c r="E354" s="22">
        <v>0</v>
      </c>
      <c r="F354" s="22">
        <v>0</v>
      </c>
      <c r="G354" s="177"/>
      <c r="H354" s="176"/>
    </row>
    <row r="355" spans="1:8" s="5" customFormat="1" ht="12.75">
      <c r="A355" s="166" t="s">
        <v>24</v>
      </c>
      <c r="B355" s="169" t="s">
        <v>191</v>
      </c>
      <c r="C355" s="17" t="s">
        <v>12</v>
      </c>
      <c r="D355" s="18">
        <v>0</v>
      </c>
      <c r="E355" s="18">
        <v>0</v>
      </c>
      <c r="F355" s="18">
        <v>0</v>
      </c>
      <c r="G355" s="172">
        <f>SUM(F355:F358)/SUM(D355:D358)</f>
        <v>0.22723962126729785</v>
      </c>
      <c r="H355" s="174"/>
    </row>
    <row r="356" spans="1:8" s="5" customFormat="1" ht="12.75">
      <c r="A356" s="167"/>
      <c r="B356" s="170"/>
      <c r="C356" s="19" t="s">
        <v>13</v>
      </c>
      <c r="D356" s="20">
        <v>137.3</v>
      </c>
      <c r="E356" s="20">
        <v>31.2</v>
      </c>
      <c r="F356" s="20">
        <v>31.2</v>
      </c>
      <c r="G356" s="173"/>
      <c r="H356" s="175"/>
    </row>
    <row r="357" spans="1:8" s="5" customFormat="1" ht="12.75">
      <c r="A357" s="167"/>
      <c r="B357" s="170"/>
      <c r="C357" s="19" t="s">
        <v>14</v>
      </c>
      <c r="D357" s="20">
        <v>0</v>
      </c>
      <c r="E357" s="20">
        <v>0</v>
      </c>
      <c r="F357" s="20">
        <v>0</v>
      </c>
      <c r="G357" s="173"/>
      <c r="H357" s="175"/>
    </row>
    <row r="358" spans="1:8" s="5" customFormat="1" ht="34.5" customHeight="1" thickBot="1">
      <c r="A358" s="168"/>
      <c r="B358" s="171"/>
      <c r="C358" s="21" t="s">
        <v>15</v>
      </c>
      <c r="D358" s="22">
        <v>0</v>
      </c>
      <c r="E358" s="22">
        <v>0</v>
      </c>
      <c r="F358" s="22">
        <v>0</v>
      </c>
      <c r="G358" s="177"/>
      <c r="H358" s="176"/>
    </row>
    <row r="359" spans="1:8" s="5" customFormat="1" ht="12.75">
      <c r="A359" s="166" t="s">
        <v>25</v>
      </c>
      <c r="B359" s="169" t="s">
        <v>192</v>
      </c>
      <c r="C359" s="17" t="s">
        <v>12</v>
      </c>
      <c r="D359" s="18">
        <v>0</v>
      </c>
      <c r="E359" s="18">
        <v>0</v>
      </c>
      <c r="F359" s="18">
        <v>0</v>
      </c>
      <c r="G359" s="172">
        <f>SUM(F359:F362)/SUM(D359:D362)</f>
        <v>0</v>
      </c>
      <c r="H359" s="174"/>
    </row>
    <row r="360" spans="1:8" s="5" customFormat="1" ht="12.75">
      <c r="A360" s="167"/>
      <c r="B360" s="170"/>
      <c r="C360" s="19" t="s">
        <v>13</v>
      </c>
      <c r="D360" s="20">
        <v>41</v>
      </c>
      <c r="E360" s="20">
        <v>0</v>
      </c>
      <c r="F360" s="20">
        <v>0</v>
      </c>
      <c r="G360" s="173"/>
      <c r="H360" s="175"/>
    </row>
    <row r="361" spans="1:8" s="5" customFormat="1" ht="12.75">
      <c r="A361" s="167"/>
      <c r="B361" s="170"/>
      <c r="C361" s="19" t="s">
        <v>14</v>
      </c>
      <c r="D361" s="20">
        <v>0</v>
      </c>
      <c r="E361" s="20">
        <v>0</v>
      </c>
      <c r="F361" s="20">
        <v>0</v>
      </c>
      <c r="G361" s="173"/>
      <c r="H361" s="175"/>
    </row>
    <row r="362" spans="1:8" s="5" customFormat="1" ht="34.5" customHeight="1" thickBot="1">
      <c r="A362" s="168"/>
      <c r="B362" s="171"/>
      <c r="C362" s="21" t="s">
        <v>15</v>
      </c>
      <c r="D362" s="22">
        <v>0</v>
      </c>
      <c r="E362" s="22">
        <v>0</v>
      </c>
      <c r="F362" s="22">
        <v>0</v>
      </c>
      <c r="G362" s="177"/>
      <c r="H362" s="176"/>
    </row>
    <row r="363" spans="1:8" s="5" customFormat="1" ht="12.75">
      <c r="A363" s="166" t="s">
        <v>28</v>
      </c>
      <c r="B363" s="169" t="s">
        <v>117</v>
      </c>
      <c r="C363" s="17" t="s">
        <v>12</v>
      </c>
      <c r="D363" s="18">
        <v>0</v>
      </c>
      <c r="E363" s="18">
        <v>0</v>
      </c>
      <c r="F363" s="18">
        <v>0</v>
      </c>
      <c r="G363" s="172">
        <f>SUM(F363:F366)/SUM(D363:D366)</f>
        <v>0.500581210348406</v>
      </c>
      <c r="H363" s="174"/>
    </row>
    <row r="364" spans="1:8" s="5" customFormat="1" ht="12.75">
      <c r="A364" s="167"/>
      <c r="B364" s="170"/>
      <c r="C364" s="19" t="s">
        <v>13</v>
      </c>
      <c r="D364" s="20">
        <v>29352.54</v>
      </c>
      <c r="E364" s="20">
        <v>16246.3</v>
      </c>
      <c r="F364" s="20">
        <v>14693.33</v>
      </c>
      <c r="G364" s="173"/>
      <c r="H364" s="175"/>
    </row>
    <row r="365" spans="1:8" s="5" customFormat="1" ht="12.75">
      <c r="A365" s="167"/>
      <c r="B365" s="170"/>
      <c r="C365" s="19" t="s">
        <v>14</v>
      </c>
      <c r="D365" s="20">
        <v>0</v>
      </c>
      <c r="E365" s="20">
        <v>0</v>
      </c>
      <c r="F365" s="20">
        <v>0</v>
      </c>
      <c r="G365" s="173"/>
      <c r="H365" s="175"/>
    </row>
    <row r="366" spans="1:8" s="5" customFormat="1" ht="63.75" customHeight="1" thickBot="1">
      <c r="A366" s="168"/>
      <c r="B366" s="171"/>
      <c r="C366" s="21" t="s">
        <v>15</v>
      </c>
      <c r="D366" s="22">
        <v>0</v>
      </c>
      <c r="E366" s="22">
        <v>0</v>
      </c>
      <c r="F366" s="22">
        <v>0</v>
      </c>
      <c r="G366" s="177"/>
      <c r="H366" s="176"/>
    </row>
    <row r="367" spans="1:8" s="5" customFormat="1" ht="47.25" customHeight="1" hidden="1">
      <c r="A367" s="236"/>
      <c r="B367" s="237"/>
      <c r="C367" s="237"/>
      <c r="D367" s="237"/>
      <c r="E367" s="237"/>
      <c r="F367" s="237"/>
      <c r="G367" s="237"/>
      <c r="H367" s="238"/>
    </row>
    <row r="368" spans="1:8" s="5" customFormat="1" ht="47.25" customHeight="1" hidden="1">
      <c r="A368" s="239"/>
      <c r="B368" s="240"/>
      <c r="C368" s="240"/>
      <c r="D368" s="240"/>
      <c r="E368" s="240"/>
      <c r="F368" s="240"/>
      <c r="G368" s="240"/>
      <c r="H368" s="241"/>
    </row>
    <row r="369" spans="1:8" s="5" customFormat="1" ht="22.5" customHeight="1">
      <c r="A369" s="190" t="s">
        <v>29</v>
      </c>
      <c r="B369" s="193" t="s">
        <v>118</v>
      </c>
      <c r="C369" s="36" t="s">
        <v>12</v>
      </c>
      <c r="D369" s="37">
        <v>0</v>
      </c>
      <c r="E369" s="37">
        <v>0</v>
      </c>
      <c r="F369" s="37">
        <v>0</v>
      </c>
      <c r="G369" s="196">
        <v>0</v>
      </c>
      <c r="H369" s="199"/>
    </row>
    <row r="370" spans="1:8" s="5" customFormat="1" ht="22.5" customHeight="1">
      <c r="A370" s="191"/>
      <c r="B370" s="194"/>
      <c r="C370" s="38" t="s">
        <v>13</v>
      </c>
      <c r="D370" s="39">
        <f>D374+D378</f>
        <v>781</v>
      </c>
      <c r="E370" s="39">
        <f>E374+E378</f>
        <v>0</v>
      </c>
      <c r="F370" s="39">
        <f>F374+F378</f>
        <v>0</v>
      </c>
      <c r="G370" s="197"/>
      <c r="H370" s="200"/>
    </row>
    <row r="371" spans="1:8" s="5" customFormat="1" ht="24" customHeight="1">
      <c r="A371" s="191"/>
      <c r="B371" s="194"/>
      <c r="C371" s="38" t="s">
        <v>14</v>
      </c>
      <c r="D371" s="39">
        <v>0</v>
      </c>
      <c r="E371" s="39">
        <v>0</v>
      </c>
      <c r="F371" s="39">
        <v>0</v>
      </c>
      <c r="G371" s="197"/>
      <c r="H371" s="200"/>
    </row>
    <row r="372" spans="1:8" s="5" customFormat="1" ht="21.75" customHeight="1" thickBot="1">
      <c r="A372" s="192"/>
      <c r="B372" s="195"/>
      <c r="C372" s="40" t="s">
        <v>15</v>
      </c>
      <c r="D372" s="41">
        <v>0</v>
      </c>
      <c r="E372" s="41">
        <v>0</v>
      </c>
      <c r="F372" s="41">
        <v>0</v>
      </c>
      <c r="G372" s="198"/>
      <c r="H372" s="201"/>
    </row>
    <row r="373" spans="1:8" s="5" customFormat="1" ht="28.5" customHeight="1">
      <c r="A373" s="166" t="s">
        <v>30</v>
      </c>
      <c r="B373" s="169" t="s">
        <v>193</v>
      </c>
      <c r="C373" s="17" t="s">
        <v>12</v>
      </c>
      <c r="D373" s="18">
        <v>0</v>
      </c>
      <c r="E373" s="18">
        <v>0</v>
      </c>
      <c r="F373" s="18">
        <v>0</v>
      </c>
      <c r="G373" s="172">
        <v>0</v>
      </c>
      <c r="H373" s="174"/>
    </row>
    <row r="374" spans="1:8" s="5" customFormat="1" ht="27" customHeight="1">
      <c r="A374" s="167"/>
      <c r="B374" s="170"/>
      <c r="C374" s="19" t="s">
        <v>13</v>
      </c>
      <c r="D374" s="20">
        <v>0</v>
      </c>
      <c r="E374" s="20">
        <v>0</v>
      </c>
      <c r="F374" s="20">
        <v>0</v>
      </c>
      <c r="G374" s="173"/>
      <c r="H374" s="175"/>
    </row>
    <row r="375" spans="1:8" s="5" customFormat="1" ht="25.5" customHeight="1">
      <c r="A375" s="167"/>
      <c r="B375" s="170"/>
      <c r="C375" s="19" t="s">
        <v>14</v>
      </c>
      <c r="D375" s="20">
        <v>0</v>
      </c>
      <c r="E375" s="20">
        <v>0</v>
      </c>
      <c r="F375" s="20">
        <v>0</v>
      </c>
      <c r="G375" s="173"/>
      <c r="H375" s="175"/>
    </row>
    <row r="376" spans="1:8" s="5" customFormat="1" ht="30.75" customHeight="1" thickBot="1">
      <c r="A376" s="168"/>
      <c r="B376" s="171"/>
      <c r="C376" s="21" t="s">
        <v>15</v>
      </c>
      <c r="D376" s="22">
        <v>0</v>
      </c>
      <c r="E376" s="22">
        <v>0</v>
      </c>
      <c r="F376" s="22">
        <v>0</v>
      </c>
      <c r="G376" s="177"/>
      <c r="H376" s="176"/>
    </row>
    <row r="377" spans="1:8" s="5" customFormat="1" ht="24.75" customHeight="1">
      <c r="A377" s="166" t="s">
        <v>31</v>
      </c>
      <c r="B377" s="169" t="s">
        <v>119</v>
      </c>
      <c r="C377" s="17" t="s">
        <v>12</v>
      </c>
      <c r="D377" s="18">
        <v>0</v>
      </c>
      <c r="E377" s="18">
        <v>0</v>
      </c>
      <c r="F377" s="18">
        <v>0</v>
      </c>
      <c r="G377" s="172">
        <v>0</v>
      </c>
      <c r="H377" s="174"/>
    </row>
    <row r="378" spans="1:8" s="5" customFormat="1" ht="23.25" customHeight="1">
      <c r="A378" s="167"/>
      <c r="B378" s="170"/>
      <c r="C378" s="19" t="s">
        <v>13</v>
      </c>
      <c r="D378" s="20">
        <v>781</v>
      </c>
      <c r="E378" s="20">
        <v>0</v>
      </c>
      <c r="F378" s="20">
        <v>0</v>
      </c>
      <c r="G378" s="173"/>
      <c r="H378" s="175"/>
    </row>
    <row r="379" spans="1:8" s="5" customFormat="1" ht="20.25" customHeight="1">
      <c r="A379" s="167"/>
      <c r="B379" s="170"/>
      <c r="C379" s="19" t="s">
        <v>14</v>
      </c>
      <c r="D379" s="20">
        <v>0</v>
      </c>
      <c r="E379" s="20">
        <v>0</v>
      </c>
      <c r="F379" s="20">
        <v>0</v>
      </c>
      <c r="G379" s="173"/>
      <c r="H379" s="175"/>
    </row>
    <row r="380" spans="1:8" s="5" customFormat="1" ht="24.75" customHeight="1" thickBot="1">
      <c r="A380" s="168"/>
      <c r="B380" s="171"/>
      <c r="C380" s="21" t="s">
        <v>15</v>
      </c>
      <c r="D380" s="22">
        <v>0</v>
      </c>
      <c r="E380" s="22">
        <v>0</v>
      </c>
      <c r="F380" s="22">
        <v>0</v>
      </c>
      <c r="G380" s="177"/>
      <c r="H380" s="176"/>
    </row>
    <row r="381" spans="1:8" s="5" customFormat="1" ht="47.25" customHeight="1" hidden="1">
      <c r="A381" s="236"/>
      <c r="B381" s="237"/>
      <c r="C381" s="237"/>
      <c r="D381" s="237"/>
      <c r="E381" s="237"/>
      <c r="F381" s="237"/>
      <c r="G381" s="237"/>
      <c r="H381" s="238"/>
    </row>
    <row r="382" spans="1:8" s="5" customFormat="1" ht="47.25" customHeight="1" hidden="1">
      <c r="A382" s="239"/>
      <c r="B382" s="240"/>
      <c r="C382" s="240"/>
      <c r="D382" s="240"/>
      <c r="E382" s="240"/>
      <c r="F382" s="240"/>
      <c r="G382" s="240"/>
      <c r="H382" s="241"/>
    </row>
    <row r="383" spans="1:8" s="5" customFormat="1" ht="21" customHeight="1">
      <c r="A383" s="190" t="s">
        <v>32</v>
      </c>
      <c r="B383" s="193" t="s">
        <v>120</v>
      </c>
      <c r="C383" s="36" t="s">
        <v>12</v>
      </c>
      <c r="D383" s="37">
        <f aca="true" t="shared" si="21" ref="D383:F386">D387</f>
        <v>0</v>
      </c>
      <c r="E383" s="37">
        <f t="shared" si="21"/>
        <v>0</v>
      </c>
      <c r="F383" s="37">
        <f t="shared" si="21"/>
        <v>0</v>
      </c>
      <c r="G383" s="196">
        <f>SUM(F383:F386)/SUM(D383:D386)</f>
        <v>0.44325918988527274</v>
      </c>
      <c r="H383" s="199"/>
    </row>
    <row r="384" spans="1:8" s="5" customFormat="1" ht="21.75" customHeight="1">
      <c r="A384" s="191"/>
      <c r="B384" s="194"/>
      <c r="C384" s="38" t="s">
        <v>13</v>
      </c>
      <c r="D384" s="39">
        <f t="shared" si="21"/>
        <v>0</v>
      </c>
      <c r="E384" s="39">
        <f t="shared" si="21"/>
        <v>0</v>
      </c>
      <c r="F384" s="39">
        <f t="shared" si="21"/>
        <v>0</v>
      </c>
      <c r="G384" s="197"/>
      <c r="H384" s="200"/>
    </row>
    <row r="385" spans="1:8" s="5" customFormat="1" ht="15.75" customHeight="1">
      <c r="A385" s="191"/>
      <c r="B385" s="194"/>
      <c r="C385" s="38" t="s">
        <v>14</v>
      </c>
      <c r="D385" s="39">
        <f t="shared" si="21"/>
        <v>12813</v>
      </c>
      <c r="E385" s="39">
        <f t="shared" si="21"/>
        <v>5679.48</v>
      </c>
      <c r="F385" s="39">
        <f t="shared" si="21"/>
        <v>5679.48</v>
      </c>
      <c r="G385" s="197"/>
      <c r="H385" s="200"/>
    </row>
    <row r="386" spans="1:8" s="5" customFormat="1" ht="19.5" customHeight="1" thickBot="1">
      <c r="A386" s="192"/>
      <c r="B386" s="195"/>
      <c r="C386" s="40" t="s">
        <v>15</v>
      </c>
      <c r="D386" s="41">
        <f t="shared" si="21"/>
        <v>0</v>
      </c>
      <c r="E386" s="41">
        <f t="shared" si="21"/>
        <v>0</v>
      </c>
      <c r="F386" s="41">
        <f t="shared" si="21"/>
        <v>0</v>
      </c>
      <c r="G386" s="198"/>
      <c r="H386" s="201"/>
    </row>
    <row r="387" spans="1:8" s="5" customFormat="1" ht="21.75" customHeight="1">
      <c r="A387" s="166" t="s">
        <v>33</v>
      </c>
      <c r="B387" s="169" t="s">
        <v>121</v>
      </c>
      <c r="C387" s="17" t="s">
        <v>12</v>
      </c>
      <c r="D387" s="18">
        <v>0</v>
      </c>
      <c r="E387" s="18">
        <v>0</v>
      </c>
      <c r="F387" s="18">
        <v>0</v>
      </c>
      <c r="G387" s="172">
        <f>SUM(F387:F390)/SUM(D387:D390)</f>
        <v>0.44325918988527274</v>
      </c>
      <c r="H387" s="174"/>
    </row>
    <row r="388" spans="1:8" s="5" customFormat="1" ht="19.5" customHeight="1">
      <c r="A388" s="167"/>
      <c r="B388" s="170"/>
      <c r="C388" s="19" t="s">
        <v>13</v>
      </c>
      <c r="D388" s="20">
        <v>0</v>
      </c>
      <c r="E388" s="20">
        <v>0</v>
      </c>
      <c r="F388" s="20">
        <v>0</v>
      </c>
      <c r="G388" s="173"/>
      <c r="H388" s="175"/>
    </row>
    <row r="389" spans="1:8" s="5" customFormat="1" ht="21" customHeight="1">
      <c r="A389" s="167"/>
      <c r="B389" s="170"/>
      <c r="C389" s="19" t="s">
        <v>14</v>
      </c>
      <c r="D389" s="20">
        <v>12813</v>
      </c>
      <c r="E389" s="20">
        <v>5679.48</v>
      </c>
      <c r="F389" s="20">
        <v>5679.48</v>
      </c>
      <c r="G389" s="173"/>
      <c r="H389" s="175"/>
    </row>
    <row r="390" spans="1:8" s="5" customFormat="1" ht="17.25" customHeight="1" thickBot="1">
      <c r="A390" s="168"/>
      <c r="B390" s="171"/>
      <c r="C390" s="21" t="s">
        <v>15</v>
      </c>
      <c r="D390" s="22">
        <v>0</v>
      </c>
      <c r="E390" s="22">
        <v>0</v>
      </c>
      <c r="F390" s="22">
        <v>0</v>
      </c>
      <c r="G390" s="177"/>
      <c r="H390" s="176"/>
    </row>
    <row r="391" spans="1:8" s="5" customFormat="1" ht="15.75" customHeight="1">
      <c r="A391" s="166" t="s">
        <v>34</v>
      </c>
      <c r="B391" s="169" t="s">
        <v>122</v>
      </c>
      <c r="C391" s="17" t="s">
        <v>12</v>
      </c>
      <c r="D391" s="18">
        <v>0</v>
      </c>
      <c r="E391" s="18">
        <v>0</v>
      </c>
      <c r="F391" s="18">
        <v>0</v>
      </c>
      <c r="G391" s="172">
        <v>0</v>
      </c>
      <c r="H391" s="174"/>
    </row>
    <row r="392" spans="1:8" s="5" customFormat="1" ht="20.25" customHeight="1">
      <c r="A392" s="167"/>
      <c r="B392" s="170"/>
      <c r="C392" s="19" t="s">
        <v>13</v>
      </c>
      <c r="D392" s="20">
        <v>0</v>
      </c>
      <c r="E392" s="20">
        <v>0</v>
      </c>
      <c r="F392" s="20">
        <v>0</v>
      </c>
      <c r="G392" s="173"/>
      <c r="H392" s="175"/>
    </row>
    <row r="393" spans="1:8" s="5" customFormat="1" ht="17.25" customHeight="1">
      <c r="A393" s="167"/>
      <c r="B393" s="170"/>
      <c r="C393" s="19" t="s">
        <v>14</v>
      </c>
      <c r="D393" s="20">
        <v>0</v>
      </c>
      <c r="E393" s="20">
        <v>0</v>
      </c>
      <c r="F393" s="20">
        <v>0</v>
      </c>
      <c r="G393" s="173"/>
      <c r="H393" s="175"/>
    </row>
    <row r="394" spans="1:8" s="5" customFormat="1" ht="15.75" customHeight="1" thickBot="1">
      <c r="A394" s="168"/>
      <c r="B394" s="171"/>
      <c r="C394" s="21" t="s">
        <v>15</v>
      </c>
      <c r="D394" s="22">
        <v>0</v>
      </c>
      <c r="E394" s="22">
        <v>0</v>
      </c>
      <c r="F394" s="22">
        <v>0</v>
      </c>
      <c r="G394" s="177"/>
      <c r="H394" s="176"/>
    </row>
    <row r="395" spans="1:8" ht="19.5" customHeight="1">
      <c r="A395" s="178" t="s">
        <v>41</v>
      </c>
      <c r="B395" s="181" t="s">
        <v>18</v>
      </c>
      <c r="C395" s="139" t="s">
        <v>12</v>
      </c>
      <c r="D395" s="129">
        <f>D323+D369+D383</f>
        <v>0</v>
      </c>
      <c r="E395" s="129">
        <f>E323+E369+E383</f>
        <v>0</v>
      </c>
      <c r="F395" s="129">
        <f>F323+F369+F383</f>
        <v>0</v>
      </c>
      <c r="G395" s="184">
        <f>SUM(F395:F398)/SUM(D395:D398)</f>
        <v>0.4484574780923313</v>
      </c>
      <c r="H395" s="187"/>
    </row>
    <row r="396" spans="1:8" ht="12.75" customHeight="1">
      <c r="A396" s="179"/>
      <c r="B396" s="182"/>
      <c r="C396" s="140" t="s">
        <v>13</v>
      </c>
      <c r="D396" s="127">
        <f>D324+D370+D384</f>
        <v>76724.14000000001</v>
      </c>
      <c r="E396" s="127">
        <f>E324+E370+E384</f>
        <v>37363.6</v>
      </c>
      <c r="F396" s="127">
        <f>F324+F370+F384</f>
        <v>34474.12</v>
      </c>
      <c r="G396" s="185"/>
      <c r="H396" s="188"/>
    </row>
    <row r="397" spans="1:8" ht="12.75">
      <c r="A397" s="179"/>
      <c r="B397" s="182"/>
      <c r="C397" s="140" t="s">
        <v>14</v>
      </c>
      <c r="D397" s="127">
        <f>D325+D371+D385</f>
        <v>12813</v>
      </c>
      <c r="E397" s="127">
        <f>E325+E371+E385</f>
        <v>5679.48</v>
      </c>
      <c r="F397" s="127">
        <f>F325+F371+F385</f>
        <v>5679.48</v>
      </c>
      <c r="G397" s="185"/>
      <c r="H397" s="188"/>
    </row>
    <row r="398" spans="1:8" ht="12.75">
      <c r="A398" s="179"/>
      <c r="B398" s="182"/>
      <c r="C398" s="130" t="s">
        <v>15</v>
      </c>
      <c r="D398" s="127">
        <f>D326+D372+D386</f>
        <v>0</v>
      </c>
      <c r="E398" s="127">
        <f>E326+E372+E386</f>
        <v>0</v>
      </c>
      <c r="F398" s="127">
        <f>F326+F372+F386</f>
        <v>0</v>
      </c>
      <c r="G398" s="185"/>
      <c r="H398" s="188"/>
    </row>
    <row r="399" spans="1:8" ht="13.5" thickBot="1">
      <c r="A399" s="180"/>
      <c r="B399" s="183"/>
      <c r="C399" s="165" t="s">
        <v>53</v>
      </c>
      <c r="D399" s="142">
        <f>SUM(D395:D398)</f>
        <v>89537.14000000001</v>
      </c>
      <c r="E399" s="142">
        <f>SUM(E395:E398)</f>
        <v>43043.08</v>
      </c>
      <c r="F399" s="142">
        <f>SUM(F395:F398)</f>
        <v>40153.600000000006</v>
      </c>
      <c r="G399" s="186"/>
      <c r="H399" s="189"/>
    </row>
    <row r="400" spans="1:8" ht="47.25" customHeight="1">
      <c r="A400" s="378" t="s">
        <v>1</v>
      </c>
      <c r="B400" s="379"/>
      <c r="C400" s="234" t="s">
        <v>261</v>
      </c>
      <c r="D400" s="234"/>
      <c r="E400" s="234"/>
      <c r="F400" s="234"/>
      <c r="G400" s="234"/>
      <c r="H400" s="235"/>
    </row>
    <row r="401" spans="1:8" ht="21" customHeight="1">
      <c r="A401" s="159" t="s">
        <v>2</v>
      </c>
      <c r="B401" s="160"/>
      <c r="C401" s="161" t="s">
        <v>278</v>
      </c>
      <c r="D401" s="30"/>
      <c r="E401" s="30"/>
      <c r="F401" s="30"/>
      <c r="G401" s="31"/>
      <c r="H401" s="32"/>
    </row>
    <row r="402" spans="1:9" ht="18" customHeight="1" thickBot="1">
      <c r="A402" s="117" t="s">
        <v>3</v>
      </c>
      <c r="B402" s="33"/>
      <c r="C402" s="118" t="s">
        <v>42</v>
      </c>
      <c r="D402" s="34"/>
      <c r="E402" s="34"/>
      <c r="F402" s="34"/>
      <c r="G402" s="35"/>
      <c r="H402" s="119"/>
      <c r="I402" s="8"/>
    </row>
    <row r="403" spans="1:8" ht="102.75" thickBot="1">
      <c r="A403" s="15" t="s">
        <v>4</v>
      </c>
      <c r="B403" s="120" t="s">
        <v>5</v>
      </c>
      <c r="C403" s="120" t="s">
        <v>6</v>
      </c>
      <c r="D403" s="16" t="s">
        <v>7</v>
      </c>
      <c r="E403" s="16" t="s">
        <v>8</v>
      </c>
      <c r="F403" s="16" t="s">
        <v>9</v>
      </c>
      <c r="G403" s="120" t="s">
        <v>10</v>
      </c>
      <c r="H403" s="121" t="s">
        <v>11</v>
      </c>
    </row>
    <row r="404" spans="1:8" s="4" customFormat="1" ht="12.75">
      <c r="A404" s="190" t="s">
        <v>52</v>
      </c>
      <c r="B404" s="193" t="s">
        <v>165</v>
      </c>
      <c r="C404" s="36" t="s">
        <v>12</v>
      </c>
      <c r="D404" s="37">
        <f aca="true" t="shared" si="22" ref="D404:F407">D408+D412</f>
        <v>0</v>
      </c>
      <c r="E404" s="37">
        <f t="shared" si="22"/>
        <v>0</v>
      </c>
      <c r="F404" s="37">
        <f t="shared" si="22"/>
        <v>0</v>
      </c>
      <c r="G404" s="196">
        <f>SUM(F404:F407)/SUM(D404:D407)</f>
        <v>0.6686046511627907</v>
      </c>
      <c r="H404" s="199"/>
    </row>
    <row r="405" spans="1:8" s="4" customFormat="1" ht="12.75">
      <c r="A405" s="191"/>
      <c r="B405" s="194"/>
      <c r="C405" s="38" t="s">
        <v>13</v>
      </c>
      <c r="D405" s="39">
        <f t="shared" si="22"/>
        <v>0</v>
      </c>
      <c r="E405" s="39">
        <f t="shared" si="22"/>
        <v>0</v>
      </c>
      <c r="F405" s="39">
        <f t="shared" si="22"/>
        <v>0</v>
      </c>
      <c r="G405" s="197"/>
      <c r="H405" s="200"/>
    </row>
    <row r="406" spans="1:8" s="4" customFormat="1" ht="12.75">
      <c r="A406" s="191"/>
      <c r="B406" s="194"/>
      <c r="C406" s="38" t="s">
        <v>14</v>
      </c>
      <c r="D406" s="39">
        <f t="shared" si="22"/>
        <v>516</v>
      </c>
      <c r="E406" s="39">
        <f t="shared" si="22"/>
        <v>345</v>
      </c>
      <c r="F406" s="39">
        <f t="shared" si="22"/>
        <v>345</v>
      </c>
      <c r="G406" s="197"/>
      <c r="H406" s="200"/>
    </row>
    <row r="407" spans="1:8" s="4" customFormat="1" ht="18" customHeight="1" thickBot="1">
      <c r="A407" s="192"/>
      <c r="B407" s="195"/>
      <c r="C407" s="40" t="s">
        <v>15</v>
      </c>
      <c r="D407" s="41">
        <f t="shared" si="22"/>
        <v>0</v>
      </c>
      <c r="E407" s="41">
        <f t="shared" si="22"/>
        <v>0</v>
      </c>
      <c r="F407" s="41">
        <f t="shared" si="22"/>
        <v>0</v>
      </c>
      <c r="G407" s="198"/>
      <c r="H407" s="201"/>
    </row>
    <row r="408" spans="1:8" s="4" customFormat="1" ht="12.75">
      <c r="A408" s="202" t="s">
        <v>16</v>
      </c>
      <c r="B408" s="169" t="s">
        <v>166</v>
      </c>
      <c r="C408" s="17" t="s">
        <v>12</v>
      </c>
      <c r="D408" s="135">
        <f>D412</f>
        <v>0</v>
      </c>
      <c r="E408" s="135">
        <v>0</v>
      </c>
      <c r="F408" s="135">
        <f>F412</f>
        <v>0</v>
      </c>
      <c r="G408" s="325">
        <f>SUM(F408:F411)/SUM(D408:D411)</f>
        <v>0.6122448979591837</v>
      </c>
      <c r="H408" s="205"/>
    </row>
    <row r="409" spans="1:8" s="4" customFormat="1" ht="12.75">
      <c r="A409" s="203"/>
      <c r="B409" s="170"/>
      <c r="C409" s="19" t="s">
        <v>13</v>
      </c>
      <c r="D409" s="122">
        <f>D413</f>
        <v>0</v>
      </c>
      <c r="E409" s="122">
        <v>0</v>
      </c>
      <c r="F409" s="122">
        <f>F413</f>
        <v>0</v>
      </c>
      <c r="G409" s="326"/>
      <c r="H409" s="206"/>
    </row>
    <row r="410" spans="1:8" s="4" customFormat="1" ht="12.75">
      <c r="A410" s="203"/>
      <c r="B410" s="170"/>
      <c r="C410" s="19" t="s">
        <v>14</v>
      </c>
      <c r="D410" s="122">
        <v>441</v>
      </c>
      <c r="E410" s="122">
        <v>270</v>
      </c>
      <c r="F410" s="122">
        <v>270</v>
      </c>
      <c r="G410" s="326"/>
      <c r="H410" s="206"/>
    </row>
    <row r="411" spans="1:8" s="4" customFormat="1" ht="17.25" customHeight="1" thickBot="1">
      <c r="A411" s="204"/>
      <c r="B411" s="171"/>
      <c r="C411" s="21" t="s">
        <v>15</v>
      </c>
      <c r="D411" s="138">
        <f>D415</f>
        <v>0</v>
      </c>
      <c r="E411" s="138">
        <v>0</v>
      </c>
      <c r="F411" s="138">
        <f>F415</f>
        <v>0</v>
      </c>
      <c r="G411" s="327"/>
      <c r="H411" s="207"/>
    </row>
    <row r="412" spans="1:8" ht="14.25" customHeight="1">
      <c r="A412" s="167" t="s">
        <v>17</v>
      </c>
      <c r="B412" s="170" t="s">
        <v>262</v>
      </c>
      <c r="C412" s="47" t="s">
        <v>12</v>
      </c>
      <c r="D412" s="48">
        <v>0</v>
      </c>
      <c r="E412" s="48">
        <v>0</v>
      </c>
      <c r="F412" s="48">
        <v>0</v>
      </c>
      <c r="G412" s="325">
        <f>SUM(F412:F415)/SUM(D412:D415)</f>
        <v>1</v>
      </c>
      <c r="H412" s="174"/>
    </row>
    <row r="413" spans="1:8" ht="15" customHeight="1">
      <c r="A413" s="167"/>
      <c r="B413" s="170"/>
      <c r="C413" s="19" t="s">
        <v>13</v>
      </c>
      <c r="D413" s="20">
        <v>0</v>
      </c>
      <c r="E413" s="20">
        <v>0</v>
      </c>
      <c r="F413" s="20">
        <v>0</v>
      </c>
      <c r="G413" s="326"/>
      <c r="H413" s="175"/>
    </row>
    <row r="414" spans="1:8" ht="15" customHeight="1">
      <c r="A414" s="167"/>
      <c r="B414" s="170"/>
      <c r="C414" s="19" t="s">
        <v>14</v>
      </c>
      <c r="D414" s="20">
        <v>75</v>
      </c>
      <c r="E414" s="20">
        <v>75</v>
      </c>
      <c r="F414" s="20">
        <v>75</v>
      </c>
      <c r="G414" s="326"/>
      <c r="H414" s="175"/>
    </row>
    <row r="415" spans="1:8" ht="15" customHeight="1" thickBot="1">
      <c r="A415" s="168"/>
      <c r="B415" s="171"/>
      <c r="C415" s="21" t="s">
        <v>15</v>
      </c>
      <c r="D415" s="22">
        <v>0</v>
      </c>
      <c r="E415" s="22">
        <v>0</v>
      </c>
      <c r="F415" s="22">
        <v>0</v>
      </c>
      <c r="G415" s="327"/>
      <c r="H415" s="176"/>
    </row>
    <row r="416" spans="1:8" s="4" customFormat="1" ht="12.75">
      <c r="A416" s="190" t="s">
        <v>19</v>
      </c>
      <c r="B416" s="193" t="s">
        <v>167</v>
      </c>
      <c r="C416" s="36" t="s">
        <v>12</v>
      </c>
      <c r="D416" s="37">
        <f aca="true" t="shared" si="23" ref="D416:F418">D420+D424+D428+D432+D436+D440+D444+D448+D452+D456</f>
        <v>0</v>
      </c>
      <c r="E416" s="37">
        <f t="shared" si="23"/>
        <v>0</v>
      </c>
      <c r="F416" s="37">
        <f t="shared" si="23"/>
        <v>0</v>
      </c>
      <c r="G416" s="196">
        <f>SUM(F416:F419)/SUM(D416:D419)</f>
        <v>0.4486549140764288</v>
      </c>
      <c r="H416" s="199"/>
    </row>
    <row r="417" spans="1:8" s="4" customFormat="1" ht="12.75">
      <c r="A417" s="191"/>
      <c r="B417" s="194"/>
      <c r="C417" s="38" t="s">
        <v>13</v>
      </c>
      <c r="D417" s="39">
        <f t="shared" si="23"/>
        <v>12014.63</v>
      </c>
      <c r="E417" s="39">
        <f t="shared" si="23"/>
        <v>5701.42</v>
      </c>
      <c r="F417" s="39">
        <f t="shared" si="23"/>
        <v>5701.42</v>
      </c>
      <c r="G417" s="197"/>
      <c r="H417" s="200"/>
    </row>
    <row r="418" spans="1:8" s="4" customFormat="1" ht="12.75">
      <c r="A418" s="191"/>
      <c r="B418" s="194"/>
      <c r="C418" s="38" t="s">
        <v>14</v>
      </c>
      <c r="D418" s="39">
        <f t="shared" si="23"/>
        <v>63586.86</v>
      </c>
      <c r="E418" s="39">
        <f t="shared" si="23"/>
        <v>28217.559999999998</v>
      </c>
      <c r="F418" s="39">
        <f t="shared" si="23"/>
        <v>28217.559999999998</v>
      </c>
      <c r="G418" s="197"/>
      <c r="H418" s="200"/>
    </row>
    <row r="419" spans="1:8" s="4" customFormat="1" ht="27.75" customHeight="1" thickBot="1">
      <c r="A419" s="192"/>
      <c r="B419" s="195"/>
      <c r="C419" s="40" t="s">
        <v>15</v>
      </c>
      <c r="D419" s="41">
        <f>D423+D427+D431+D435+D439+D443+D447+D451+D455+D459</f>
        <v>0</v>
      </c>
      <c r="E419" s="41">
        <f>E423+E427+E431+E435+E439+E443+E447+E451+E455+E459</f>
        <v>0</v>
      </c>
      <c r="F419" s="41">
        <f>F423+F427+F431+F435+F439+F443+F447+F451+F455</f>
        <v>0</v>
      </c>
      <c r="G419" s="198"/>
      <c r="H419" s="201"/>
    </row>
    <row r="420" spans="1:8" s="4" customFormat="1" ht="12.75">
      <c r="A420" s="202" t="s">
        <v>20</v>
      </c>
      <c r="B420" s="169" t="s">
        <v>168</v>
      </c>
      <c r="C420" s="17" t="s">
        <v>12</v>
      </c>
      <c r="D420" s="18">
        <f aca="true" t="shared" si="24" ref="D420:F423">D424</f>
        <v>0</v>
      </c>
      <c r="E420" s="18">
        <f t="shared" si="24"/>
        <v>0</v>
      </c>
      <c r="F420" s="18">
        <f t="shared" si="24"/>
        <v>0</v>
      </c>
      <c r="G420" s="172">
        <f>SUM(F420:F423)/SUM(D420:D423)</f>
        <v>0.4189219870772335</v>
      </c>
      <c r="H420" s="205"/>
    </row>
    <row r="421" spans="1:8" s="4" customFormat="1" ht="12.75">
      <c r="A421" s="203"/>
      <c r="B421" s="170"/>
      <c r="C421" s="19" t="s">
        <v>13</v>
      </c>
      <c r="D421" s="20">
        <f t="shared" si="24"/>
        <v>0</v>
      </c>
      <c r="E421" s="20">
        <f t="shared" si="24"/>
        <v>0</v>
      </c>
      <c r="F421" s="20">
        <f t="shared" si="24"/>
        <v>0</v>
      </c>
      <c r="G421" s="173"/>
      <c r="H421" s="206"/>
    </row>
    <row r="422" spans="1:8" s="4" customFormat="1" ht="12.75">
      <c r="A422" s="203"/>
      <c r="B422" s="170"/>
      <c r="C422" s="19" t="s">
        <v>14</v>
      </c>
      <c r="D422" s="20">
        <v>34178.44</v>
      </c>
      <c r="E422" s="20">
        <v>14318.1</v>
      </c>
      <c r="F422" s="20">
        <v>14318.1</v>
      </c>
      <c r="G422" s="173"/>
      <c r="H422" s="206"/>
    </row>
    <row r="423" spans="1:8" s="4" customFormat="1" ht="27.75" customHeight="1" thickBot="1">
      <c r="A423" s="204"/>
      <c r="B423" s="171"/>
      <c r="C423" s="21" t="s">
        <v>15</v>
      </c>
      <c r="D423" s="22">
        <f t="shared" si="24"/>
        <v>0</v>
      </c>
      <c r="E423" s="22">
        <f t="shared" si="24"/>
        <v>0</v>
      </c>
      <c r="F423" s="22">
        <f t="shared" si="24"/>
        <v>0</v>
      </c>
      <c r="G423" s="177"/>
      <c r="H423" s="207"/>
    </row>
    <row r="424" spans="1:8" s="5" customFormat="1" ht="12.75">
      <c r="A424" s="166" t="s">
        <v>21</v>
      </c>
      <c r="B424" s="169" t="s">
        <v>169</v>
      </c>
      <c r="C424" s="17" t="s">
        <v>12</v>
      </c>
      <c r="D424" s="18">
        <v>0</v>
      </c>
      <c r="E424" s="18">
        <v>0</v>
      </c>
      <c r="F424" s="18">
        <v>0</v>
      </c>
      <c r="G424" s="172">
        <f>SUM(F424:F427)/SUM(D424:D427)</f>
        <v>0.5000336405840005</v>
      </c>
      <c r="H424" s="174"/>
    </row>
    <row r="425" spans="1:8" s="5" customFormat="1" ht="12.75">
      <c r="A425" s="167"/>
      <c r="B425" s="170"/>
      <c r="C425" s="19" t="s">
        <v>13</v>
      </c>
      <c r="D425" s="20">
        <v>0</v>
      </c>
      <c r="E425" s="20">
        <v>0</v>
      </c>
      <c r="F425" s="20">
        <v>0</v>
      </c>
      <c r="G425" s="173"/>
      <c r="H425" s="175"/>
    </row>
    <row r="426" spans="1:8" s="5" customFormat="1" ht="12.75">
      <c r="A426" s="167"/>
      <c r="B426" s="170"/>
      <c r="C426" s="19" t="s">
        <v>14</v>
      </c>
      <c r="D426" s="20">
        <v>297.26</v>
      </c>
      <c r="E426" s="20">
        <v>148.64</v>
      </c>
      <c r="F426" s="20">
        <v>148.64</v>
      </c>
      <c r="G426" s="173"/>
      <c r="H426" s="175"/>
    </row>
    <row r="427" spans="1:8" s="5" customFormat="1" ht="22.5" customHeight="1" thickBot="1">
      <c r="A427" s="168"/>
      <c r="B427" s="171"/>
      <c r="C427" s="21" t="s">
        <v>15</v>
      </c>
      <c r="D427" s="22">
        <v>0</v>
      </c>
      <c r="E427" s="22">
        <v>0</v>
      </c>
      <c r="F427" s="22">
        <v>0</v>
      </c>
      <c r="G427" s="177"/>
      <c r="H427" s="176"/>
    </row>
    <row r="428" spans="1:8" s="4" customFormat="1" ht="12.75">
      <c r="A428" s="202" t="s">
        <v>22</v>
      </c>
      <c r="B428" s="169" t="s">
        <v>170</v>
      </c>
      <c r="C428" s="17" t="s">
        <v>12</v>
      </c>
      <c r="D428" s="18">
        <f aca="true" t="shared" si="25" ref="D428:F431">D432+D436</f>
        <v>0</v>
      </c>
      <c r="E428" s="18">
        <f t="shared" si="25"/>
        <v>0</v>
      </c>
      <c r="F428" s="18">
        <f t="shared" si="25"/>
        <v>0</v>
      </c>
      <c r="G428" s="172">
        <f>SUM(F428:F431)/SUM(D428:D431)</f>
        <v>0.5000088537885361</v>
      </c>
      <c r="H428" s="205"/>
    </row>
    <row r="429" spans="1:8" s="4" customFormat="1" ht="12.75">
      <c r="A429" s="203"/>
      <c r="B429" s="170"/>
      <c r="C429" s="19" t="s">
        <v>13</v>
      </c>
      <c r="D429" s="20">
        <v>0</v>
      </c>
      <c r="E429" s="20">
        <v>0</v>
      </c>
      <c r="F429" s="20">
        <v>0</v>
      </c>
      <c r="G429" s="173"/>
      <c r="H429" s="206"/>
    </row>
    <row r="430" spans="1:8" s="4" customFormat="1" ht="12.75">
      <c r="A430" s="203"/>
      <c r="B430" s="170"/>
      <c r="C430" s="19" t="s">
        <v>14</v>
      </c>
      <c r="D430" s="20">
        <v>564.73</v>
      </c>
      <c r="E430" s="20">
        <v>282.37</v>
      </c>
      <c r="F430" s="20">
        <v>282.37</v>
      </c>
      <c r="G430" s="173"/>
      <c r="H430" s="206"/>
    </row>
    <row r="431" spans="1:8" s="4" customFormat="1" ht="19.5" customHeight="1" thickBot="1">
      <c r="A431" s="204"/>
      <c r="B431" s="171"/>
      <c r="C431" s="21" t="s">
        <v>15</v>
      </c>
      <c r="D431" s="22">
        <f t="shared" si="25"/>
        <v>0</v>
      </c>
      <c r="E431" s="22">
        <f t="shared" si="25"/>
        <v>0</v>
      </c>
      <c r="F431" s="22">
        <f t="shared" si="25"/>
        <v>0</v>
      </c>
      <c r="G431" s="177"/>
      <c r="H431" s="207"/>
    </row>
    <row r="432" spans="1:8" s="5" customFormat="1" ht="12.75">
      <c r="A432" s="166" t="s">
        <v>23</v>
      </c>
      <c r="B432" s="169" t="s">
        <v>171</v>
      </c>
      <c r="C432" s="17" t="s">
        <v>12</v>
      </c>
      <c r="D432" s="18">
        <v>0</v>
      </c>
      <c r="E432" s="18">
        <v>0</v>
      </c>
      <c r="F432" s="18">
        <v>0</v>
      </c>
      <c r="G432" s="172">
        <f>SUM(F432:F435)/SUM(D432:D435)</f>
        <v>1</v>
      </c>
      <c r="H432" s="174"/>
    </row>
    <row r="433" spans="1:8" s="5" customFormat="1" ht="12.75">
      <c r="A433" s="167"/>
      <c r="B433" s="170"/>
      <c r="C433" s="19" t="s">
        <v>13</v>
      </c>
      <c r="D433" s="20">
        <v>546.6</v>
      </c>
      <c r="E433" s="20">
        <v>546.6</v>
      </c>
      <c r="F433" s="20">
        <v>546.6</v>
      </c>
      <c r="G433" s="173"/>
      <c r="H433" s="175"/>
    </row>
    <row r="434" spans="1:8" s="5" customFormat="1" ht="12.75">
      <c r="A434" s="167"/>
      <c r="B434" s="170"/>
      <c r="C434" s="19" t="s">
        <v>14</v>
      </c>
      <c r="D434" s="162">
        <v>67.56</v>
      </c>
      <c r="E434" s="20">
        <v>67.56</v>
      </c>
      <c r="F434" s="20">
        <v>67.56</v>
      </c>
      <c r="G434" s="173"/>
      <c r="H434" s="175"/>
    </row>
    <row r="435" spans="1:8" s="5" customFormat="1" ht="20.25" customHeight="1" thickBot="1">
      <c r="A435" s="168"/>
      <c r="B435" s="171"/>
      <c r="C435" s="21" t="s">
        <v>15</v>
      </c>
      <c r="D435" s="22">
        <v>0</v>
      </c>
      <c r="E435" s="22">
        <v>0</v>
      </c>
      <c r="F435" s="22">
        <v>0</v>
      </c>
      <c r="G435" s="177"/>
      <c r="H435" s="176"/>
    </row>
    <row r="436" spans="1:8" s="5" customFormat="1" ht="12.75">
      <c r="A436" s="166" t="s">
        <v>24</v>
      </c>
      <c r="B436" s="169" t="s">
        <v>172</v>
      </c>
      <c r="C436" s="17" t="s">
        <v>12</v>
      </c>
      <c r="D436" s="18">
        <v>0</v>
      </c>
      <c r="E436" s="18">
        <v>0</v>
      </c>
      <c r="F436" s="18">
        <v>0</v>
      </c>
      <c r="G436" s="172">
        <f>SUM(F436:F439)/SUM(D436:D439)</f>
        <v>0.47828608686343776</v>
      </c>
      <c r="H436" s="174"/>
    </row>
    <row r="437" spans="1:8" s="5" customFormat="1" ht="12.75">
      <c r="A437" s="167"/>
      <c r="B437" s="170"/>
      <c r="C437" s="19" t="s">
        <v>13</v>
      </c>
      <c r="D437" s="20">
        <v>10275.9</v>
      </c>
      <c r="E437" s="20">
        <v>4914.82</v>
      </c>
      <c r="F437" s="20">
        <v>4914.82</v>
      </c>
      <c r="G437" s="173"/>
      <c r="H437" s="175"/>
    </row>
    <row r="438" spans="1:8" s="5" customFormat="1" ht="12.75">
      <c r="A438" s="167"/>
      <c r="B438" s="170"/>
      <c r="C438" s="19" t="s">
        <v>14</v>
      </c>
      <c r="D438" s="20">
        <v>10275.9</v>
      </c>
      <c r="E438" s="20">
        <v>4914.82</v>
      </c>
      <c r="F438" s="20">
        <v>4914.82</v>
      </c>
      <c r="G438" s="173"/>
      <c r="H438" s="175"/>
    </row>
    <row r="439" spans="1:8" s="5" customFormat="1" ht="18" customHeight="1" thickBot="1">
      <c r="A439" s="168"/>
      <c r="B439" s="171"/>
      <c r="C439" s="21" t="s">
        <v>15</v>
      </c>
      <c r="D439" s="22">
        <v>0</v>
      </c>
      <c r="E439" s="22">
        <v>0</v>
      </c>
      <c r="F439" s="22">
        <v>0</v>
      </c>
      <c r="G439" s="177"/>
      <c r="H439" s="176"/>
    </row>
    <row r="440" spans="1:8" s="4" customFormat="1" ht="12.75">
      <c r="A440" s="202" t="s">
        <v>25</v>
      </c>
      <c r="B440" s="169" t="s">
        <v>283</v>
      </c>
      <c r="C440" s="17" t="s">
        <v>12</v>
      </c>
      <c r="D440" s="18">
        <f>D444+D448</f>
        <v>0</v>
      </c>
      <c r="E440" s="18">
        <f>E444+E448</f>
        <v>0</v>
      </c>
      <c r="F440" s="18">
        <f>F444+F448</f>
        <v>0</v>
      </c>
      <c r="G440" s="172">
        <f>SUM(F440:F443)/SUM(D440:D443)</f>
        <v>0.49949243599809584</v>
      </c>
      <c r="H440" s="205"/>
    </row>
    <row r="441" spans="1:8" s="4" customFormat="1" ht="12.75">
      <c r="A441" s="203"/>
      <c r="B441" s="170"/>
      <c r="C441" s="19" t="s">
        <v>13</v>
      </c>
      <c r="D441" s="20">
        <f>D445</f>
        <v>0</v>
      </c>
      <c r="E441" s="20">
        <f>E445</f>
        <v>0</v>
      </c>
      <c r="F441" s="20">
        <f>F445</f>
        <v>0</v>
      </c>
      <c r="G441" s="173"/>
      <c r="H441" s="206"/>
    </row>
    <row r="442" spans="1:8" s="4" customFormat="1" ht="22.5" customHeight="1">
      <c r="A442" s="203"/>
      <c r="B442" s="170"/>
      <c r="C442" s="19" t="s">
        <v>14</v>
      </c>
      <c r="D442" s="20">
        <v>16175.3</v>
      </c>
      <c r="E442" s="20">
        <v>8079.44</v>
      </c>
      <c r="F442" s="20">
        <v>8079.44</v>
      </c>
      <c r="G442" s="173"/>
      <c r="H442" s="206"/>
    </row>
    <row r="443" spans="1:8" s="4" customFormat="1" ht="48.75" customHeight="1" thickBot="1">
      <c r="A443" s="204"/>
      <c r="B443" s="171"/>
      <c r="C443" s="21" t="s">
        <v>15</v>
      </c>
      <c r="D443" s="22">
        <f>D447+D451</f>
        <v>0</v>
      </c>
      <c r="E443" s="22">
        <f>E447+E451</f>
        <v>0</v>
      </c>
      <c r="F443" s="22">
        <f>F447+F451</f>
        <v>0</v>
      </c>
      <c r="G443" s="177"/>
      <c r="H443" s="207"/>
    </row>
    <row r="444" spans="1:8" s="5" customFormat="1" ht="12.75">
      <c r="A444" s="166" t="s">
        <v>28</v>
      </c>
      <c r="B444" s="169" t="s">
        <v>173</v>
      </c>
      <c r="C444" s="17" t="s">
        <v>12</v>
      </c>
      <c r="D444" s="18">
        <v>0</v>
      </c>
      <c r="E444" s="18">
        <v>0</v>
      </c>
      <c r="F444" s="18">
        <v>0</v>
      </c>
      <c r="G444" s="172">
        <f>SUM(F444:F447)/SUM(D444:D447)</f>
        <v>0.23307679111232052</v>
      </c>
      <c r="H444" s="174"/>
    </row>
    <row r="445" spans="1:8" s="5" customFormat="1" ht="12.75">
      <c r="A445" s="167"/>
      <c r="B445" s="170"/>
      <c r="C445" s="19" t="s">
        <v>13</v>
      </c>
      <c r="D445" s="20">
        <v>0</v>
      </c>
      <c r="E445" s="20">
        <v>0</v>
      </c>
      <c r="F445" s="20">
        <v>0</v>
      </c>
      <c r="G445" s="173"/>
      <c r="H445" s="175"/>
    </row>
    <row r="446" spans="1:8" s="5" customFormat="1" ht="12.75">
      <c r="A446" s="167"/>
      <c r="B446" s="170"/>
      <c r="C446" s="19" t="s">
        <v>14</v>
      </c>
      <c r="D446" s="20">
        <v>1690.43</v>
      </c>
      <c r="E446" s="20">
        <v>394</v>
      </c>
      <c r="F446" s="20">
        <v>394</v>
      </c>
      <c r="G446" s="173"/>
      <c r="H446" s="175"/>
    </row>
    <row r="447" spans="1:8" s="5" customFormat="1" ht="15" customHeight="1" thickBot="1">
      <c r="A447" s="168"/>
      <c r="B447" s="171"/>
      <c r="C447" s="21" t="s">
        <v>15</v>
      </c>
      <c r="D447" s="22">
        <v>0</v>
      </c>
      <c r="E447" s="22">
        <v>0</v>
      </c>
      <c r="F447" s="22">
        <v>0</v>
      </c>
      <c r="G447" s="177"/>
      <c r="H447" s="176"/>
    </row>
    <row r="448" spans="1:8" s="5" customFormat="1" ht="12.75">
      <c r="A448" s="166" t="s">
        <v>29</v>
      </c>
      <c r="B448" s="169" t="s">
        <v>263</v>
      </c>
      <c r="C448" s="17" t="s">
        <v>12</v>
      </c>
      <c r="D448" s="18">
        <v>0</v>
      </c>
      <c r="E448" s="18">
        <v>0</v>
      </c>
      <c r="F448" s="18">
        <v>0</v>
      </c>
      <c r="G448" s="172">
        <f>SUM(F448:F451)/SUM(D448:D451)</f>
        <v>1</v>
      </c>
      <c r="H448" s="174"/>
    </row>
    <row r="449" spans="1:8" s="5" customFormat="1" ht="12.75">
      <c r="A449" s="167"/>
      <c r="B449" s="170"/>
      <c r="C449" s="19" t="s">
        <v>13</v>
      </c>
      <c r="D449" s="20">
        <v>240</v>
      </c>
      <c r="E449" s="20">
        <v>240</v>
      </c>
      <c r="F449" s="20">
        <v>240</v>
      </c>
      <c r="G449" s="173"/>
      <c r="H449" s="175"/>
    </row>
    <row r="450" spans="1:8" s="5" customFormat="1" ht="12.75">
      <c r="A450" s="167"/>
      <c r="B450" s="170"/>
      <c r="C450" s="19" t="s">
        <v>14</v>
      </c>
      <c r="D450" s="20">
        <v>12.63</v>
      </c>
      <c r="E450" s="20">
        <v>12.63</v>
      </c>
      <c r="F450" s="20">
        <v>12.63</v>
      </c>
      <c r="G450" s="173"/>
      <c r="H450" s="175"/>
    </row>
    <row r="451" spans="1:8" s="5" customFormat="1" ht="23.25" customHeight="1" thickBot="1">
      <c r="A451" s="168"/>
      <c r="B451" s="171"/>
      <c r="C451" s="21" t="s">
        <v>15</v>
      </c>
      <c r="D451" s="22">
        <v>0</v>
      </c>
      <c r="E451" s="22">
        <v>0</v>
      </c>
      <c r="F451" s="22">
        <v>0</v>
      </c>
      <c r="G451" s="177"/>
      <c r="H451" s="176"/>
    </row>
    <row r="452" spans="1:8" s="5" customFormat="1" ht="12.75">
      <c r="A452" s="166" t="s">
        <v>30</v>
      </c>
      <c r="B452" s="169" t="s">
        <v>174</v>
      </c>
      <c r="C452" s="17" t="s">
        <v>12</v>
      </c>
      <c r="D452" s="18">
        <v>0</v>
      </c>
      <c r="E452" s="18">
        <v>0</v>
      </c>
      <c r="F452" s="18">
        <v>0</v>
      </c>
      <c r="G452" s="172">
        <f>SUM(F452:F455)/SUM(D452:D455)</f>
        <v>0</v>
      </c>
      <c r="H452" s="174"/>
    </row>
    <row r="453" spans="1:8" s="5" customFormat="1" ht="12.75">
      <c r="A453" s="167"/>
      <c r="B453" s="170"/>
      <c r="C453" s="19" t="s">
        <v>13</v>
      </c>
      <c r="D453" s="20">
        <v>0</v>
      </c>
      <c r="E453" s="20">
        <v>0</v>
      </c>
      <c r="F453" s="20">
        <v>0</v>
      </c>
      <c r="G453" s="173"/>
      <c r="H453" s="175"/>
    </row>
    <row r="454" spans="1:8" s="5" customFormat="1" ht="12.75">
      <c r="A454" s="167"/>
      <c r="B454" s="170"/>
      <c r="C454" s="19" t="s">
        <v>14</v>
      </c>
      <c r="D454" s="20">
        <v>206.91</v>
      </c>
      <c r="E454" s="163">
        <v>0</v>
      </c>
      <c r="F454" s="164">
        <v>0</v>
      </c>
      <c r="G454" s="173"/>
      <c r="H454" s="175"/>
    </row>
    <row r="455" spans="1:8" s="5" customFormat="1" ht="24.75" customHeight="1" thickBot="1">
      <c r="A455" s="168"/>
      <c r="B455" s="171"/>
      <c r="C455" s="21" t="s">
        <v>15</v>
      </c>
      <c r="D455" s="22">
        <v>0</v>
      </c>
      <c r="E455" s="22">
        <v>0</v>
      </c>
      <c r="F455" s="22">
        <v>0</v>
      </c>
      <c r="G455" s="177"/>
      <c r="H455" s="176"/>
    </row>
    <row r="456" spans="1:8" s="4" customFormat="1" ht="12.75">
      <c r="A456" s="166" t="s">
        <v>31</v>
      </c>
      <c r="B456" s="169" t="s">
        <v>264</v>
      </c>
      <c r="C456" s="17" t="s">
        <v>12</v>
      </c>
      <c r="D456" s="18">
        <v>0</v>
      </c>
      <c r="E456" s="18">
        <v>0</v>
      </c>
      <c r="F456" s="18">
        <v>0</v>
      </c>
      <c r="G456" s="273">
        <f>SUM(F456:F459)/SUM(D456:D459)</f>
        <v>0</v>
      </c>
      <c r="H456" s="174"/>
    </row>
    <row r="457" spans="1:8" s="4" customFormat="1" ht="12.75">
      <c r="A457" s="167"/>
      <c r="B457" s="170"/>
      <c r="C457" s="19" t="s">
        <v>13</v>
      </c>
      <c r="D457" s="20">
        <v>952.13</v>
      </c>
      <c r="E457" s="20">
        <v>0</v>
      </c>
      <c r="F457" s="20">
        <v>0</v>
      </c>
      <c r="G457" s="214"/>
      <c r="H457" s="175"/>
    </row>
    <row r="458" spans="1:8" s="4" customFormat="1" ht="12.75">
      <c r="A458" s="167"/>
      <c r="B458" s="170"/>
      <c r="C458" s="19" t="s">
        <v>14</v>
      </c>
      <c r="D458" s="20">
        <v>117.7</v>
      </c>
      <c r="E458" s="20">
        <v>0</v>
      </c>
      <c r="F458" s="20">
        <v>0</v>
      </c>
      <c r="G458" s="214"/>
      <c r="H458" s="175"/>
    </row>
    <row r="459" spans="1:8" s="4" customFormat="1" ht="27.75" customHeight="1" thickBot="1">
      <c r="A459" s="168"/>
      <c r="B459" s="171"/>
      <c r="C459" s="21" t="s">
        <v>15</v>
      </c>
      <c r="D459" s="22">
        <v>0</v>
      </c>
      <c r="E459" s="22">
        <v>0</v>
      </c>
      <c r="F459" s="22">
        <v>0</v>
      </c>
      <c r="G459" s="264"/>
      <c r="H459" s="176"/>
    </row>
    <row r="460" spans="1:8" s="4" customFormat="1" ht="12.75">
      <c r="A460" s="190" t="s">
        <v>32</v>
      </c>
      <c r="B460" s="193" t="s">
        <v>265</v>
      </c>
      <c r="C460" s="36" t="s">
        <v>12</v>
      </c>
      <c r="D460" s="37">
        <f aca="true" t="shared" si="26" ref="D460:F462">D464+D468+D472+D476</f>
        <v>0</v>
      </c>
      <c r="E460" s="37">
        <f t="shared" si="26"/>
        <v>0</v>
      </c>
      <c r="F460" s="37">
        <f t="shared" si="26"/>
        <v>0</v>
      </c>
      <c r="G460" s="196">
        <f>SUM(F460:F463)/SUM(D460:D463)</f>
        <v>0.5043596289200822</v>
      </c>
      <c r="H460" s="199"/>
    </row>
    <row r="461" spans="1:8" s="4" customFormat="1" ht="12.75">
      <c r="A461" s="191"/>
      <c r="B461" s="194"/>
      <c r="C461" s="38" t="s">
        <v>13</v>
      </c>
      <c r="D461" s="39">
        <f t="shared" si="26"/>
        <v>870</v>
      </c>
      <c r="E461" s="39">
        <f t="shared" si="26"/>
        <v>0</v>
      </c>
      <c r="F461" s="39">
        <f t="shared" si="26"/>
        <v>0</v>
      </c>
      <c r="G461" s="197"/>
      <c r="H461" s="200"/>
    </row>
    <row r="462" spans="1:8" s="4" customFormat="1" ht="12.75">
      <c r="A462" s="191"/>
      <c r="B462" s="194"/>
      <c r="C462" s="38" t="s">
        <v>14</v>
      </c>
      <c r="D462" s="39">
        <f t="shared" si="26"/>
        <v>41264.32</v>
      </c>
      <c r="E462" s="39">
        <f t="shared" si="26"/>
        <v>21250.85</v>
      </c>
      <c r="F462" s="39">
        <f t="shared" si="26"/>
        <v>21250.85</v>
      </c>
      <c r="G462" s="197"/>
      <c r="H462" s="200"/>
    </row>
    <row r="463" spans="1:8" s="4" customFormat="1" ht="27.75" customHeight="1" thickBot="1">
      <c r="A463" s="192"/>
      <c r="B463" s="195"/>
      <c r="C463" s="40" t="s">
        <v>15</v>
      </c>
      <c r="D463" s="41">
        <f>D467+D471+D475</f>
        <v>0</v>
      </c>
      <c r="E463" s="41">
        <f>E467+E471+E475</f>
        <v>0</v>
      </c>
      <c r="F463" s="41">
        <f>F467+F471+F475</f>
        <v>0</v>
      </c>
      <c r="G463" s="198"/>
      <c r="H463" s="201"/>
    </row>
    <row r="464" spans="1:8" s="5" customFormat="1" ht="12.75">
      <c r="A464" s="202" t="s">
        <v>33</v>
      </c>
      <c r="B464" s="169" t="s">
        <v>175</v>
      </c>
      <c r="C464" s="17" t="s">
        <v>12</v>
      </c>
      <c r="D464" s="18">
        <f aca="true" t="shared" si="27" ref="D464:F465">D468</f>
        <v>0</v>
      </c>
      <c r="E464" s="18">
        <f t="shared" si="27"/>
        <v>0</v>
      </c>
      <c r="F464" s="18">
        <f t="shared" si="27"/>
        <v>0</v>
      </c>
      <c r="G464" s="273">
        <f>SUM(F464:F467)/SUM(D464:D467)</f>
        <v>0.5073804103374607</v>
      </c>
      <c r="H464" s="205"/>
    </row>
    <row r="465" spans="1:8" s="5" customFormat="1" ht="12.75">
      <c r="A465" s="203"/>
      <c r="B465" s="170"/>
      <c r="C465" s="19" t="s">
        <v>13</v>
      </c>
      <c r="D465" s="20">
        <f t="shared" si="27"/>
        <v>0</v>
      </c>
      <c r="E465" s="20">
        <f t="shared" si="27"/>
        <v>0</v>
      </c>
      <c r="F465" s="20">
        <f t="shared" si="27"/>
        <v>0</v>
      </c>
      <c r="G465" s="214"/>
      <c r="H465" s="206"/>
    </row>
    <row r="466" spans="1:8" s="5" customFormat="1" ht="17.25" customHeight="1">
      <c r="A466" s="203"/>
      <c r="B466" s="170"/>
      <c r="C466" s="19" t="s">
        <v>14</v>
      </c>
      <c r="D466" s="20">
        <v>39089.29</v>
      </c>
      <c r="E466" s="20">
        <v>19833.14</v>
      </c>
      <c r="F466" s="20">
        <v>19833.14</v>
      </c>
      <c r="G466" s="214"/>
      <c r="H466" s="206"/>
    </row>
    <row r="467" spans="1:8" s="5" customFormat="1" ht="12.75" customHeight="1" thickBot="1">
      <c r="A467" s="204"/>
      <c r="B467" s="171"/>
      <c r="C467" s="21" t="s">
        <v>15</v>
      </c>
      <c r="D467" s="22">
        <f>D471</f>
        <v>0</v>
      </c>
      <c r="E467" s="22">
        <f>E471</f>
        <v>0</v>
      </c>
      <c r="F467" s="22">
        <f>F471</f>
        <v>0</v>
      </c>
      <c r="G467" s="264"/>
      <c r="H467" s="207"/>
    </row>
    <row r="468" spans="1:8" s="5" customFormat="1" ht="12.75">
      <c r="A468" s="166" t="s">
        <v>34</v>
      </c>
      <c r="B468" s="169" t="s">
        <v>176</v>
      </c>
      <c r="C468" s="17" t="s">
        <v>12</v>
      </c>
      <c r="D468" s="18">
        <v>0</v>
      </c>
      <c r="E468" s="18">
        <v>0</v>
      </c>
      <c r="F468" s="18">
        <v>0</v>
      </c>
      <c r="G468" s="273">
        <f>SUM(F468:F471)/SUM(D468:D471)</f>
        <v>0.061587301587301586</v>
      </c>
      <c r="H468" s="174"/>
    </row>
    <row r="469" spans="1:8" s="5" customFormat="1" ht="12.75">
      <c r="A469" s="167"/>
      <c r="B469" s="170"/>
      <c r="C469" s="19" t="s">
        <v>13</v>
      </c>
      <c r="D469" s="20">
        <v>0</v>
      </c>
      <c r="E469" s="20">
        <v>0</v>
      </c>
      <c r="F469" s="20">
        <v>0</v>
      </c>
      <c r="G469" s="214"/>
      <c r="H469" s="175"/>
    </row>
    <row r="470" spans="1:8" s="5" customFormat="1" ht="22.5" customHeight="1">
      <c r="A470" s="167"/>
      <c r="B470" s="170"/>
      <c r="C470" s="19" t="s">
        <v>14</v>
      </c>
      <c r="D470" s="20">
        <v>31.5</v>
      </c>
      <c r="E470" s="20">
        <v>1.94</v>
      </c>
      <c r="F470" s="20">
        <v>1.94</v>
      </c>
      <c r="G470" s="214"/>
      <c r="H470" s="175"/>
    </row>
    <row r="471" spans="1:8" s="5" customFormat="1" ht="13.5" customHeight="1" thickBot="1">
      <c r="A471" s="168"/>
      <c r="B471" s="171"/>
      <c r="C471" s="21" t="s">
        <v>15</v>
      </c>
      <c r="D471" s="22">
        <v>0</v>
      </c>
      <c r="E471" s="22">
        <v>0</v>
      </c>
      <c r="F471" s="22">
        <v>0</v>
      </c>
      <c r="G471" s="264"/>
      <c r="H471" s="176"/>
    </row>
    <row r="472" spans="1:8" s="5" customFormat="1" ht="15.75" customHeight="1">
      <c r="A472" s="166" t="s">
        <v>41</v>
      </c>
      <c r="B472" s="169" t="s">
        <v>266</v>
      </c>
      <c r="C472" s="17" t="s">
        <v>12</v>
      </c>
      <c r="D472" s="18">
        <v>0</v>
      </c>
      <c r="E472" s="18">
        <v>0</v>
      </c>
      <c r="F472" s="18">
        <v>0</v>
      </c>
      <c r="G472" s="273">
        <f>SUM(F472:F475)/SUM(D472:D475)</f>
        <v>0.6749025141342588</v>
      </c>
      <c r="H472" s="174"/>
    </row>
    <row r="473" spans="1:8" s="5" customFormat="1" ht="21" customHeight="1">
      <c r="A473" s="167"/>
      <c r="B473" s="170"/>
      <c r="C473" s="19" t="s">
        <v>13</v>
      </c>
      <c r="D473" s="20">
        <v>0</v>
      </c>
      <c r="E473" s="20">
        <v>0</v>
      </c>
      <c r="F473" s="20">
        <v>0</v>
      </c>
      <c r="G473" s="214"/>
      <c r="H473" s="175"/>
    </row>
    <row r="474" spans="1:8" s="5" customFormat="1" ht="17.25" customHeight="1">
      <c r="A474" s="167"/>
      <c r="B474" s="170"/>
      <c r="C474" s="19" t="s">
        <v>14</v>
      </c>
      <c r="D474" s="20">
        <v>2097.74</v>
      </c>
      <c r="E474" s="20">
        <v>1415.77</v>
      </c>
      <c r="F474" s="20">
        <v>1415.77</v>
      </c>
      <c r="G474" s="214"/>
      <c r="H474" s="175"/>
    </row>
    <row r="475" spans="1:8" s="5" customFormat="1" ht="12.75" customHeight="1" thickBot="1">
      <c r="A475" s="168"/>
      <c r="B475" s="171"/>
      <c r="C475" s="21" t="s">
        <v>15</v>
      </c>
      <c r="D475" s="22">
        <v>0</v>
      </c>
      <c r="E475" s="22">
        <v>0</v>
      </c>
      <c r="F475" s="22">
        <v>0</v>
      </c>
      <c r="G475" s="264"/>
      <c r="H475" s="176"/>
    </row>
    <row r="476" spans="1:8" s="5" customFormat="1" ht="15.75" customHeight="1">
      <c r="A476" s="166" t="s">
        <v>35</v>
      </c>
      <c r="B476" s="169" t="s">
        <v>267</v>
      </c>
      <c r="C476" s="17" t="s">
        <v>12</v>
      </c>
      <c r="D476" s="18">
        <v>0</v>
      </c>
      <c r="E476" s="18">
        <v>0</v>
      </c>
      <c r="F476" s="18">
        <v>0</v>
      </c>
      <c r="G476" s="273">
        <f>SUM(F476:F479)/SUM(D476:D479)</f>
        <v>0</v>
      </c>
      <c r="H476" s="174"/>
    </row>
    <row r="477" spans="1:8" s="5" customFormat="1" ht="21" customHeight="1">
      <c r="A477" s="167"/>
      <c r="B477" s="170"/>
      <c r="C477" s="19" t="s">
        <v>13</v>
      </c>
      <c r="D477" s="20">
        <v>870</v>
      </c>
      <c r="E477" s="20">
        <v>0</v>
      </c>
      <c r="F477" s="20">
        <v>0</v>
      </c>
      <c r="G477" s="214"/>
      <c r="H477" s="175"/>
    </row>
    <row r="478" spans="1:8" s="5" customFormat="1" ht="17.25" customHeight="1">
      <c r="A478" s="167"/>
      <c r="B478" s="170"/>
      <c r="C478" s="19" t="s">
        <v>14</v>
      </c>
      <c r="D478" s="20">
        <v>45.79</v>
      </c>
      <c r="E478" s="20">
        <v>0</v>
      </c>
      <c r="F478" s="20">
        <v>0</v>
      </c>
      <c r="G478" s="214"/>
      <c r="H478" s="175"/>
    </row>
    <row r="479" spans="1:8" s="5" customFormat="1" ht="12.75" customHeight="1" thickBot="1">
      <c r="A479" s="168"/>
      <c r="B479" s="171"/>
      <c r="C479" s="21" t="s">
        <v>15</v>
      </c>
      <c r="D479" s="22">
        <v>0</v>
      </c>
      <c r="E479" s="22">
        <v>0</v>
      </c>
      <c r="F479" s="22">
        <v>0</v>
      </c>
      <c r="G479" s="264"/>
      <c r="H479" s="176"/>
    </row>
    <row r="480" spans="1:8" ht="12.75">
      <c r="A480" s="178" t="s">
        <v>231</v>
      </c>
      <c r="B480" s="279" t="s">
        <v>18</v>
      </c>
      <c r="C480" s="128" t="s">
        <v>12</v>
      </c>
      <c r="D480" s="129">
        <f>D404+D416+D456</f>
        <v>0</v>
      </c>
      <c r="E480" s="129">
        <f>E404+E416+E456</f>
        <v>0</v>
      </c>
      <c r="F480" s="129">
        <f>F404+F416+F456</f>
        <v>0</v>
      </c>
      <c r="G480" s="184">
        <f>SUM(F480:F483)/SUM(D480:D483)</f>
        <v>0.46946283528345145</v>
      </c>
      <c r="H480" s="187"/>
    </row>
    <row r="481" spans="1:8" ht="12.75">
      <c r="A481" s="179"/>
      <c r="B481" s="280"/>
      <c r="C481" s="130" t="s">
        <v>13</v>
      </c>
      <c r="D481" s="127">
        <f aca="true" t="shared" si="28" ref="D481:F482">D405+D417+D461</f>
        <v>12884.63</v>
      </c>
      <c r="E481" s="127">
        <f t="shared" si="28"/>
        <v>5701.42</v>
      </c>
      <c r="F481" s="127">
        <f t="shared" si="28"/>
        <v>5701.42</v>
      </c>
      <c r="G481" s="185"/>
      <c r="H481" s="188"/>
    </row>
    <row r="482" spans="1:8" ht="12.75">
      <c r="A482" s="179"/>
      <c r="B482" s="280"/>
      <c r="C482" s="130" t="s">
        <v>14</v>
      </c>
      <c r="D482" s="127">
        <f t="shared" si="28"/>
        <v>105367.18</v>
      </c>
      <c r="E482" s="127">
        <f t="shared" si="28"/>
        <v>49813.409999999996</v>
      </c>
      <c r="F482" s="127">
        <f t="shared" si="28"/>
        <v>49813.409999999996</v>
      </c>
      <c r="G482" s="185"/>
      <c r="H482" s="188"/>
    </row>
    <row r="483" spans="1:8" ht="13.5" thickBot="1">
      <c r="A483" s="180"/>
      <c r="B483" s="281"/>
      <c r="C483" s="131" t="s">
        <v>15</v>
      </c>
      <c r="D483" s="132">
        <f>D407+D419+D459</f>
        <v>0</v>
      </c>
      <c r="E483" s="132">
        <f>E407+E419+E459</f>
        <v>0</v>
      </c>
      <c r="F483" s="132">
        <f>F407+F419+F459</f>
        <v>0</v>
      </c>
      <c r="G483" s="186"/>
      <c r="H483" s="189"/>
    </row>
    <row r="484" spans="1:8" ht="44.25" customHeight="1">
      <c r="A484" s="113" t="s">
        <v>1</v>
      </c>
      <c r="B484" s="114"/>
      <c r="C484" s="234" t="s">
        <v>248</v>
      </c>
      <c r="D484" s="234"/>
      <c r="E484" s="234"/>
      <c r="F484" s="234"/>
      <c r="G484" s="234"/>
      <c r="H484" s="235"/>
    </row>
    <row r="485" spans="1:8" ht="15">
      <c r="A485" s="115" t="s">
        <v>2</v>
      </c>
      <c r="B485" s="29"/>
      <c r="C485" s="116" t="s">
        <v>278</v>
      </c>
      <c r="D485" s="30"/>
      <c r="E485" s="30"/>
      <c r="F485" s="30"/>
      <c r="G485" s="31"/>
      <c r="H485" s="32"/>
    </row>
    <row r="486" spans="1:9" ht="18" customHeight="1" thickBot="1">
      <c r="A486" s="117" t="s">
        <v>3</v>
      </c>
      <c r="B486" s="33"/>
      <c r="C486" s="145" t="s">
        <v>51</v>
      </c>
      <c r="D486" s="146"/>
      <c r="E486" s="146"/>
      <c r="F486" s="34"/>
      <c r="G486" s="35"/>
      <c r="H486" s="119"/>
      <c r="I486" s="8"/>
    </row>
    <row r="487" spans="1:8" ht="102.75" thickBot="1">
      <c r="A487" s="15" t="s">
        <v>4</v>
      </c>
      <c r="B487" s="120" t="s">
        <v>5</v>
      </c>
      <c r="C487" s="120" t="s">
        <v>6</v>
      </c>
      <c r="D487" s="16" t="s">
        <v>7</v>
      </c>
      <c r="E487" s="16" t="s">
        <v>8</v>
      </c>
      <c r="F487" s="16" t="s">
        <v>9</v>
      </c>
      <c r="G487" s="120" t="s">
        <v>10</v>
      </c>
      <c r="H487" s="121" t="s">
        <v>11</v>
      </c>
    </row>
    <row r="488" spans="1:8" s="4" customFormat="1" ht="12.75">
      <c r="A488" s="190">
        <v>1</v>
      </c>
      <c r="B488" s="193" t="s">
        <v>182</v>
      </c>
      <c r="C488" s="36" t="s">
        <v>12</v>
      </c>
      <c r="D488" s="37">
        <f aca="true" t="shared" si="29" ref="D488:F491">D492</f>
        <v>0</v>
      </c>
      <c r="E488" s="37">
        <f t="shared" si="29"/>
        <v>0</v>
      </c>
      <c r="F488" s="37">
        <f t="shared" si="29"/>
        <v>0</v>
      </c>
      <c r="G488" s="196">
        <f>SUM(F488:F491)/SUM(D488:D491)</f>
        <v>0.8494906224126139</v>
      </c>
      <c r="H488" s="199"/>
    </row>
    <row r="489" spans="1:8" s="4" customFormat="1" ht="12.75">
      <c r="A489" s="191"/>
      <c r="B489" s="194"/>
      <c r="C489" s="38" t="s">
        <v>13</v>
      </c>
      <c r="D489" s="39">
        <f aca="true" t="shared" si="30" ref="D489:F490">D493+D497</f>
        <v>0</v>
      </c>
      <c r="E489" s="39">
        <f t="shared" si="30"/>
        <v>0</v>
      </c>
      <c r="F489" s="39">
        <f t="shared" si="30"/>
        <v>0</v>
      </c>
      <c r="G489" s="197"/>
      <c r="H489" s="200"/>
    </row>
    <row r="490" spans="1:8" s="4" customFormat="1" ht="72.75" customHeight="1" thickBot="1">
      <c r="A490" s="191"/>
      <c r="B490" s="194"/>
      <c r="C490" s="38" t="s">
        <v>14</v>
      </c>
      <c r="D490" s="39">
        <f t="shared" si="30"/>
        <v>2777.9</v>
      </c>
      <c r="E490" s="39">
        <f t="shared" si="30"/>
        <v>2359.8</v>
      </c>
      <c r="F490" s="39">
        <f t="shared" si="30"/>
        <v>2359.8</v>
      </c>
      <c r="G490" s="197"/>
      <c r="H490" s="200"/>
    </row>
    <row r="491" spans="1:8" s="4" customFormat="1" ht="27.75" customHeight="1" hidden="1" thickBot="1">
      <c r="A491" s="192"/>
      <c r="B491" s="195"/>
      <c r="C491" s="40" t="s">
        <v>15</v>
      </c>
      <c r="D491" s="41">
        <f t="shared" si="29"/>
        <v>0</v>
      </c>
      <c r="E491" s="41">
        <f t="shared" si="29"/>
        <v>0</v>
      </c>
      <c r="F491" s="41">
        <f t="shared" si="29"/>
        <v>0</v>
      </c>
      <c r="G491" s="198"/>
      <c r="H491" s="201"/>
    </row>
    <row r="492" spans="1:8" s="5" customFormat="1" ht="12.75">
      <c r="A492" s="166" t="s">
        <v>16</v>
      </c>
      <c r="B492" s="169" t="s">
        <v>159</v>
      </c>
      <c r="C492" s="17" t="s">
        <v>12</v>
      </c>
      <c r="D492" s="18">
        <v>0</v>
      </c>
      <c r="E492" s="18">
        <v>0</v>
      </c>
      <c r="F492" s="18">
        <v>0</v>
      </c>
      <c r="G492" s="172">
        <f>SUM(F492:F495)/SUM(D492:D495)</f>
        <v>0.221393961982855</v>
      </c>
      <c r="H492" s="174"/>
    </row>
    <row r="493" spans="1:8" s="5" customFormat="1" ht="12.75">
      <c r="A493" s="167"/>
      <c r="B493" s="170"/>
      <c r="C493" s="19" t="s">
        <v>13</v>
      </c>
      <c r="D493" s="20">
        <v>0</v>
      </c>
      <c r="E493" s="20">
        <v>0</v>
      </c>
      <c r="F493" s="20">
        <v>0</v>
      </c>
      <c r="G493" s="173"/>
      <c r="H493" s="175"/>
    </row>
    <row r="494" spans="1:8" s="5" customFormat="1" ht="24" customHeight="1">
      <c r="A494" s="167"/>
      <c r="B494" s="170"/>
      <c r="C494" s="19" t="s">
        <v>14</v>
      </c>
      <c r="D494" s="20">
        <v>268.3</v>
      </c>
      <c r="E494" s="20">
        <v>59.4</v>
      </c>
      <c r="F494" s="20">
        <v>59.4</v>
      </c>
      <c r="G494" s="173"/>
      <c r="H494" s="175"/>
    </row>
    <row r="495" spans="1:8" s="5" customFormat="1" ht="33" customHeight="1" thickBot="1">
      <c r="A495" s="168"/>
      <c r="B495" s="171"/>
      <c r="C495" s="21" t="s">
        <v>15</v>
      </c>
      <c r="D495" s="22">
        <v>0</v>
      </c>
      <c r="E495" s="22">
        <v>0</v>
      </c>
      <c r="F495" s="22">
        <v>0</v>
      </c>
      <c r="G495" s="177"/>
      <c r="H495" s="176"/>
    </row>
    <row r="496" spans="1:8" s="4" customFormat="1" ht="12.75" customHeight="1">
      <c r="A496" s="166" t="s">
        <v>17</v>
      </c>
      <c r="B496" s="169" t="s">
        <v>160</v>
      </c>
      <c r="C496" s="17" t="s">
        <v>12</v>
      </c>
      <c r="D496" s="18">
        <v>0</v>
      </c>
      <c r="E496" s="18">
        <v>0</v>
      </c>
      <c r="F496" s="18">
        <v>0</v>
      </c>
      <c r="G496" s="273">
        <f>SUM(F496:F499)/SUM(D496:D499)</f>
        <v>0.9166401020082883</v>
      </c>
      <c r="H496" s="174"/>
    </row>
    <row r="497" spans="1:8" s="4" customFormat="1" ht="12.75">
      <c r="A497" s="167"/>
      <c r="B497" s="170"/>
      <c r="C497" s="19" t="s">
        <v>13</v>
      </c>
      <c r="D497" s="20">
        <v>0</v>
      </c>
      <c r="E497" s="20">
        <v>0</v>
      </c>
      <c r="F497" s="20">
        <v>0</v>
      </c>
      <c r="G497" s="214"/>
      <c r="H497" s="175"/>
    </row>
    <row r="498" spans="1:8" s="4" customFormat="1" ht="12.75">
      <c r="A498" s="167"/>
      <c r="B498" s="170"/>
      <c r="C498" s="19" t="s">
        <v>14</v>
      </c>
      <c r="D498" s="20">
        <v>2509.6</v>
      </c>
      <c r="E498" s="20">
        <v>2300.4</v>
      </c>
      <c r="F498" s="20">
        <v>2300.4</v>
      </c>
      <c r="G498" s="214"/>
      <c r="H498" s="175"/>
    </row>
    <row r="499" spans="1:8" s="4" customFormat="1" ht="63.75" customHeight="1" thickBot="1">
      <c r="A499" s="168"/>
      <c r="B499" s="171"/>
      <c r="C499" s="21" t="s">
        <v>15</v>
      </c>
      <c r="D499" s="22">
        <v>0</v>
      </c>
      <c r="E499" s="22">
        <v>0</v>
      </c>
      <c r="F499" s="22">
        <v>0</v>
      </c>
      <c r="G499" s="264"/>
      <c r="H499" s="176"/>
    </row>
    <row r="500" spans="1:8" s="4" customFormat="1" ht="12.75" customHeight="1">
      <c r="A500" s="190" t="s">
        <v>19</v>
      </c>
      <c r="B500" s="193" t="s">
        <v>161</v>
      </c>
      <c r="C500" s="36" t="s">
        <v>12</v>
      </c>
      <c r="D500" s="37">
        <f aca="true" t="shared" si="31" ref="D500:F503">D508</f>
        <v>0</v>
      </c>
      <c r="E500" s="37">
        <f t="shared" si="31"/>
        <v>0</v>
      </c>
      <c r="F500" s="37">
        <f t="shared" si="31"/>
        <v>0</v>
      </c>
      <c r="G500" s="196">
        <f>SUM(F500:F503)/SUM(D500:D503)</f>
        <v>0.45366915947802894</v>
      </c>
      <c r="H500" s="199"/>
    </row>
    <row r="501" spans="1:8" s="4" customFormat="1" ht="12.75">
      <c r="A501" s="191"/>
      <c r="B501" s="194"/>
      <c r="C501" s="38" t="s">
        <v>13</v>
      </c>
      <c r="D501" s="39">
        <f t="shared" si="31"/>
        <v>0</v>
      </c>
      <c r="E501" s="39">
        <f t="shared" si="31"/>
        <v>0</v>
      </c>
      <c r="F501" s="39">
        <f t="shared" si="31"/>
        <v>0</v>
      </c>
      <c r="G501" s="197"/>
      <c r="H501" s="200"/>
    </row>
    <row r="502" spans="1:8" s="4" customFormat="1" ht="12.75">
      <c r="A502" s="191"/>
      <c r="B502" s="194"/>
      <c r="C502" s="38" t="s">
        <v>14</v>
      </c>
      <c r="D502" s="39">
        <f>D506+D510</f>
        <v>5923.7</v>
      </c>
      <c r="E502" s="39">
        <f>E506+E510</f>
        <v>2687.4</v>
      </c>
      <c r="F502" s="39">
        <f>F506+F510</f>
        <v>2687.4</v>
      </c>
      <c r="G502" s="197"/>
      <c r="H502" s="200"/>
    </row>
    <row r="503" spans="1:8" s="4" customFormat="1" ht="40.5" customHeight="1" thickBot="1">
      <c r="A503" s="192"/>
      <c r="B503" s="195"/>
      <c r="C503" s="40" t="s">
        <v>15</v>
      </c>
      <c r="D503" s="41">
        <f t="shared" si="31"/>
        <v>0</v>
      </c>
      <c r="E503" s="41">
        <f t="shared" si="31"/>
        <v>0</v>
      </c>
      <c r="F503" s="41">
        <f t="shared" si="31"/>
        <v>0</v>
      </c>
      <c r="G503" s="198"/>
      <c r="H503" s="201"/>
    </row>
    <row r="504" spans="1:8" ht="20.25" customHeight="1">
      <c r="A504" s="166" t="s">
        <v>20</v>
      </c>
      <c r="B504" s="169" t="s">
        <v>164</v>
      </c>
      <c r="C504" s="47" t="s">
        <v>12</v>
      </c>
      <c r="D504" s="48">
        <v>0</v>
      </c>
      <c r="E504" s="48">
        <v>0</v>
      </c>
      <c r="F504" s="48">
        <v>0</v>
      </c>
      <c r="G504" s="172">
        <f>SUM(F504:F507)/SUM(D504:D507)</f>
        <v>1</v>
      </c>
      <c r="H504" s="174"/>
    </row>
    <row r="505" spans="1:8" ht="16.5" customHeight="1">
      <c r="A505" s="167"/>
      <c r="B505" s="170"/>
      <c r="C505" s="19" t="s">
        <v>13</v>
      </c>
      <c r="D505" s="20">
        <v>0</v>
      </c>
      <c r="E505" s="20">
        <v>0</v>
      </c>
      <c r="F505" s="20">
        <v>0</v>
      </c>
      <c r="G505" s="173"/>
      <c r="H505" s="175"/>
    </row>
    <row r="506" spans="1:8" ht="15.75" customHeight="1">
      <c r="A506" s="167"/>
      <c r="B506" s="170"/>
      <c r="C506" s="19" t="s">
        <v>14</v>
      </c>
      <c r="D506" s="20">
        <v>35</v>
      </c>
      <c r="E506" s="20">
        <v>35</v>
      </c>
      <c r="F506" s="20">
        <v>35</v>
      </c>
      <c r="G506" s="173"/>
      <c r="H506" s="175"/>
    </row>
    <row r="507" spans="1:8" ht="21.75" customHeight="1" thickBot="1">
      <c r="A507" s="168"/>
      <c r="B507" s="171"/>
      <c r="C507" s="21" t="s">
        <v>15</v>
      </c>
      <c r="D507" s="22">
        <v>0</v>
      </c>
      <c r="E507" s="22">
        <v>0</v>
      </c>
      <c r="F507" s="22">
        <v>0</v>
      </c>
      <c r="G507" s="177"/>
      <c r="H507" s="176"/>
    </row>
    <row r="508" spans="1:8" ht="20.25" customHeight="1">
      <c r="A508" s="166" t="s">
        <v>21</v>
      </c>
      <c r="B508" s="169" t="s">
        <v>162</v>
      </c>
      <c r="C508" s="47" t="s">
        <v>12</v>
      </c>
      <c r="D508" s="48">
        <v>0</v>
      </c>
      <c r="E508" s="48">
        <v>0</v>
      </c>
      <c r="F508" s="48">
        <v>0</v>
      </c>
      <c r="G508" s="172">
        <f>SUM(F508:F511)/SUM(D508:D511)</f>
        <v>0.4504219946677535</v>
      </c>
      <c r="H508" s="174"/>
    </row>
    <row r="509" spans="1:8" ht="16.5" customHeight="1">
      <c r="A509" s="167"/>
      <c r="B509" s="170"/>
      <c r="C509" s="19" t="s">
        <v>13</v>
      </c>
      <c r="D509" s="20">
        <v>0</v>
      </c>
      <c r="E509" s="20">
        <v>0</v>
      </c>
      <c r="F509" s="20">
        <v>0</v>
      </c>
      <c r="G509" s="173"/>
      <c r="H509" s="175"/>
    </row>
    <row r="510" spans="1:8" ht="15.75" customHeight="1">
      <c r="A510" s="167"/>
      <c r="B510" s="170"/>
      <c r="C510" s="19" t="s">
        <v>14</v>
      </c>
      <c r="D510" s="20">
        <v>5888.7</v>
      </c>
      <c r="E510" s="20">
        <v>2652.4</v>
      </c>
      <c r="F510" s="20">
        <v>2652.4</v>
      </c>
      <c r="G510" s="173"/>
      <c r="H510" s="175"/>
    </row>
    <row r="511" spans="1:8" ht="21.75" customHeight="1" thickBot="1">
      <c r="A511" s="168"/>
      <c r="B511" s="171"/>
      <c r="C511" s="21" t="s">
        <v>15</v>
      </c>
      <c r="D511" s="22">
        <v>0</v>
      </c>
      <c r="E511" s="22">
        <v>0</v>
      </c>
      <c r="F511" s="22">
        <v>0</v>
      </c>
      <c r="G511" s="177"/>
      <c r="H511" s="176"/>
    </row>
    <row r="512" spans="1:8" s="4" customFormat="1" ht="12.75" customHeight="1">
      <c r="A512" s="190" t="s">
        <v>22</v>
      </c>
      <c r="B512" s="193" t="s">
        <v>249</v>
      </c>
      <c r="C512" s="36" t="s">
        <v>12</v>
      </c>
      <c r="D512" s="37">
        <f aca="true" t="shared" si="32" ref="D512:F515">D516</f>
        <v>0</v>
      </c>
      <c r="E512" s="37">
        <f t="shared" si="32"/>
        <v>0</v>
      </c>
      <c r="F512" s="37">
        <f t="shared" si="32"/>
        <v>0</v>
      </c>
      <c r="G512" s="196">
        <f>SUM(F512:F515)/SUM(D512:D515)</f>
        <v>0.37478897017445134</v>
      </c>
      <c r="H512" s="199"/>
    </row>
    <row r="513" spans="1:8" s="4" customFormat="1" ht="12.75">
      <c r="A513" s="191"/>
      <c r="B513" s="194"/>
      <c r="C513" s="38" t="s">
        <v>13</v>
      </c>
      <c r="D513" s="39">
        <f aca="true" t="shared" si="33" ref="D513:F514">D517+D521</f>
        <v>0</v>
      </c>
      <c r="E513" s="39">
        <f t="shared" si="33"/>
        <v>0</v>
      </c>
      <c r="F513" s="39">
        <f t="shared" si="33"/>
        <v>0</v>
      </c>
      <c r="G513" s="197"/>
      <c r="H513" s="200"/>
    </row>
    <row r="514" spans="1:8" s="4" customFormat="1" ht="12.75">
      <c r="A514" s="191"/>
      <c r="B514" s="194"/>
      <c r="C514" s="38" t="s">
        <v>14</v>
      </c>
      <c r="D514" s="39">
        <f t="shared" si="33"/>
        <v>710.8</v>
      </c>
      <c r="E514" s="39">
        <f t="shared" si="33"/>
        <v>266.4</v>
      </c>
      <c r="F514" s="39">
        <f t="shared" si="33"/>
        <v>266.4</v>
      </c>
      <c r="G514" s="197"/>
      <c r="H514" s="200"/>
    </row>
    <row r="515" spans="1:8" s="4" customFormat="1" ht="40.5" customHeight="1" thickBot="1">
      <c r="A515" s="192"/>
      <c r="B515" s="195"/>
      <c r="C515" s="40" t="s">
        <v>15</v>
      </c>
      <c r="D515" s="41">
        <f t="shared" si="32"/>
        <v>0</v>
      </c>
      <c r="E515" s="41">
        <f t="shared" si="32"/>
        <v>0</v>
      </c>
      <c r="F515" s="41">
        <f t="shared" si="32"/>
        <v>0</v>
      </c>
      <c r="G515" s="198"/>
      <c r="H515" s="201"/>
    </row>
    <row r="516" spans="1:8" ht="20.25" customHeight="1">
      <c r="A516" s="166" t="s">
        <v>23</v>
      </c>
      <c r="B516" s="169" t="s">
        <v>250</v>
      </c>
      <c r="C516" s="47" t="s">
        <v>12</v>
      </c>
      <c r="D516" s="48">
        <v>0</v>
      </c>
      <c r="E516" s="48">
        <v>0</v>
      </c>
      <c r="F516" s="48">
        <v>0</v>
      </c>
      <c r="G516" s="172">
        <f>SUM(F516:F519)/SUM(D516:D519)</f>
        <v>0.35932475884244375</v>
      </c>
      <c r="H516" s="174"/>
    </row>
    <row r="517" spans="1:8" ht="17.25" customHeight="1">
      <c r="A517" s="167"/>
      <c r="B517" s="170"/>
      <c r="C517" s="19" t="s">
        <v>13</v>
      </c>
      <c r="D517" s="20">
        <v>0</v>
      </c>
      <c r="E517" s="20">
        <v>0</v>
      </c>
      <c r="F517" s="20">
        <v>0</v>
      </c>
      <c r="G517" s="173"/>
      <c r="H517" s="175"/>
    </row>
    <row r="518" spans="1:8" ht="18.75" customHeight="1">
      <c r="A518" s="167"/>
      <c r="B518" s="170"/>
      <c r="C518" s="19" t="s">
        <v>14</v>
      </c>
      <c r="D518" s="20">
        <v>124.4</v>
      </c>
      <c r="E518" s="20">
        <v>44.7</v>
      </c>
      <c r="F518" s="20">
        <v>44.7</v>
      </c>
      <c r="G518" s="173"/>
      <c r="H518" s="175"/>
    </row>
    <row r="519" spans="1:8" ht="22.5" customHeight="1" thickBot="1">
      <c r="A519" s="168"/>
      <c r="B519" s="171"/>
      <c r="C519" s="21" t="s">
        <v>15</v>
      </c>
      <c r="D519" s="22">
        <v>0</v>
      </c>
      <c r="E519" s="22">
        <v>0</v>
      </c>
      <c r="F519" s="22">
        <v>0</v>
      </c>
      <c r="G519" s="177"/>
      <c r="H519" s="176"/>
    </row>
    <row r="520" spans="1:8" s="4" customFormat="1" ht="12.75" customHeight="1">
      <c r="A520" s="166" t="s">
        <v>24</v>
      </c>
      <c r="B520" s="169" t="s">
        <v>251</v>
      </c>
      <c r="C520" s="17" t="s">
        <v>12</v>
      </c>
      <c r="D520" s="18">
        <v>0</v>
      </c>
      <c r="E520" s="18">
        <v>0</v>
      </c>
      <c r="F520" s="18">
        <v>0</v>
      </c>
      <c r="G520" s="273">
        <f>SUM(F520:F523)/SUM(D520:D523)</f>
        <v>0.3780695770804911</v>
      </c>
      <c r="H520" s="174"/>
    </row>
    <row r="521" spans="1:8" s="4" customFormat="1" ht="12.75">
      <c r="A521" s="167"/>
      <c r="B521" s="170"/>
      <c r="C521" s="19" t="s">
        <v>13</v>
      </c>
      <c r="D521" s="20">
        <v>0</v>
      </c>
      <c r="E521" s="20">
        <v>0</v>
      </c>
      <c r="F521" s="20">
        <v>0</v>
      </c>
      <c r="G521" s="214"/>
      <c r="H521" s="175"/>
    </row>
    <row r="522" spans="1:8" s="4" customFormat="1" ht="12.75">
      <c r="A522" s="167"/>
      <c r="B522" s="170"/>
      <c r="C522" s="19" t="s">
        <v>14</v>
      </c>
      <c r="D522" s="20">
        <v>586.4</v>
      </c>
      <c r="E522" s="20">
        <v>221.7</v>
      </c>
      <c r="F522" s="20">
        <v>221.7</v>
      </c>
      <c r="G522" s="214"/>
      <c r="H522" s="175"/>
    </row>
    <row r="523" spans="1:8" s="4" customFormat="1" ht="19.5" customHeight="1" thickBot="1">
      <c r="A523" s="168"/>
      <c r="B523" s="171"/>
      <c r="C523" s="21" t="s">
        <v>15</v>
      </c>
      <c r="D523" s="22">
        <v>0</v>
      </c>
      <c r="E523" s="22">
        <v>0</v>
      </c>
      <c r="F523" s="22">
        <v>0</v>
      </c>
      <c r="G523" s="264"/>
      <c r="H523" s="176"/>
    </row>
    <row r="524" spans="1:8" s="4" customFormat="1" ht="12.75" customHeight="1">
      <c r="A524" s="202" t="s">
        <v>25</v>
      </c>
      <c r="B524" s="223" t="s">
        <v>163</v>
      </c>
      <c r="C524" s="134" t="s">
        <v>12</v>
      </c>
      <c r="D524" s="135">
        <v>0</v>
      </c>
      <c r="E524" s="135">
        <v>0</v>
      </c>
      <c r="F524" s="135">
        <v>0</v>
      </c>
      <c r="G524" s="172">
        <f>SUM(F524:F527)/SUM(D524:D527)</f>
        <v>0</v>
      </c>
      <c r="H524" s="205"/>
    </row>
    <row r="525" spans="1:8" s="4" customFormat="1" ht="12.75">
      <c r="A525" s="203"/>
      <c r="B525" s="224"/>
      <c r="C525" s="136" t="s">
        <v>13</v>
      </c>
      <c r="D525" s="122">
        <v>4082.2</v>
      </c>
      <c r="E525" s="122">
        <v>0</v>
      </c>
      <c r="F525" s="122">
        <v>0</v>
      </c>
      <c r="G525" s="173"/>
      <c r="H525" s="206"/>
    </row>
    <row r="526" spans="1:8" s="4" customFormat="1" ht="12.75">
      <c r="A526" s="203"/>
      <c r="B526" s="224"/>
      <c r="C526" s="136" t="s">
        <v>14</v>
      </c>
      <c r="D526" s="122">
        <v>354.9</v>
      </c>
      <c r="E526" s="122">
        <v>0</v>
      </c>
      <c r="F526" s="122">
        <v>0</v>
      </c>
      <c r="G526" s="173"/>
      <c r="H526" s="206"/>
    </row>
    <row r="527" spans="1:8" s="4" customFormat="1" ht="40.5" customHeight="1" thickBot="1">
      <c r="A527" s="204"/>
      <c r="B527" s="225"/>
      <c r="C527" s="137" t="s">
        <v>15</v>
      </c>
      <c r="D527" s="138">
        <f>D531</f>
        <v>0</v>
      </c>
      <c r="E527" s="138">
        <f>E531</f>
        <v>0</v>
      </c>
      <c r="F527" s="138">
        <f>F531</f>
        <v>0</v>
      </c>
      <c r="G527" s="177"/>
      <c r="H527" s="207"/>
    </row>
    <row r="528" spans="1:8" ht="20.25" customHeight="1">
      <c r="A528" s="202" t="s">
        <v>28</v>
      </c>
      <c r="B528" s="223" t="s">
        <v>164</v>
      </c>
      <c r="C528" s="157" t="s">
        <v>12</v>
      </c>
      <c r="D528" s="158">
        <v>0</v>
      </c>
      <c r="E528" s="158">
        <v>0</v>
      </c>
      <c r="F528" s="158">
        <v>0</v>
      </c>
      <c r="G528" s="172">
        <f>SUM(F528:F531)/SUM(D528:D531)</f>
        <v>0</v>
      </c>
      <c r="H528" s="205"/>
    </row>
    <row r="529" spans="1:8" ht="17.25" customHeight="1">
      <c r="A529" s="203"/>
      <c r="B529" s="224"/>
      <c r="C529" s="136" t="s">
        <v>13</v>
      </c>
      <c r="D529" s="122">
        <v>0</v>
      </c>
      <c r="E529" s="122">
        <v>0</v>
      </c>
      <c r="F529" s="122">
        <v>0</v>
      </c>
      <c r="G529" s="173"/>
      <c r="H529" s="206"/>
    </row>
    <row r="530" spans="1:8" ht="18.75" customHeight="1">
      <c r="A530" s="203"/>
      <c r="B530" s="224"/>
      <c r="C530" s="136" t="s">
        <v>14</v>
      </c>
      <c r="D530" s="122">
        <v>592.5</v>
      </c>
      <c r="E530" s="122">
        <v>0</v>
      </c>
      <c r="F530" s="122">
        <v>0</v>
      </c>
      <c r="G530" s="173"/>
      <c r="H530" s="206"/>
    </row>
    <row r="531" spans="1:8" ht="22.5" customHeight="1" thickBot="1">
      <c r="A531" s="204"/>
      <c r="B531" s="225"/>
      <c r="C531" s="137" t="s">
        <v>15</v>
      </c>
      <c r="D531" s="138">
        <v>0</v>
      </c>
      <c r="E531" s="138">
        <v>0</v>
      </c>
      <c r="F531" s="138">
        <v>0</v>
      </c>
      <c r="G531" s="177"/>
      <c r="H531" s="207"/>
    </row>
    <row r="532" spans="1:8" ht="12.75">
      <c r="A532" s="178" t="s">
        <v>29</v>
      </c>
      <c r="B532" s="279" t="s">
        <v>18</v>
      </c>
      <c r="C532" s="128" t="s">
        <v>12</v>
      </c>
      <c r="D532" s="129">
        <f>D488+D500+D512</f>
        <v>0</v>
      </c>
      <c r="E532" s="129">
        <f>E488+E500+E512</f>
        <v>0</v>
      </c>
      <c r="F532" s="129">
        <f>F488+F500+F512</f>
        <v>0</v>
      </c>
      <c r="G532" s="184">
        <f>SUM(F532:F535)/SUM(D532:D535)</f>
        <v>0.36792687993352724</v>
      </c>
      <c r="H532" s="187"/>
    </row>
    <row r="533" spans="1:8" ht="12.75">
      <c r="A533" s="179"/>
      <c r="B533" s="280"/>
      <c r="C533" s="130" t="s">
        <v>13</v>
      </c>
      <c r="D533" s="127">
        <f>D489+D501+D513+D525</f>
        <v>4082.2</v>
      </c>
      <c r="E533" s="127">
        <f>E489+E501+E513+E525</f>
        <v>0</v>
      </c>
      <c r="F533" s="127">
        <f>F489+F501+F513+F525</f>
        <v>0</v>
      </c>
      <c r="G533" s="185"/>
      <c r="H533" s="188"/>
    </row>
    <row r="534" spans="1:8" ht="12.75">
      <c r="A534" s="179"/>
      <c r="B534" s="280"/>
      <c r="C534" s="130" t="s">
        <v>14</v>
      </c>
      <c r="D534" s="127">
        <f>D490+D502+D514+D526+D530</f>
        <v>10359.8</v>
      </c>
      <c r="E534" s="127">
        <f>E490+E502+E514+E526+E530</f>
        <v>5313.6</v>
      </c>
      <c r="F534" s="127">
        <f>F490+F502+F514+F526+F530</f>
        <v>5313.6</v>
      </c>
      <c r="G534" s="185"/>
      <c r="H534" s="188"/>
    </row>
    <row r="535" spans="1:8" ht="13.5" thickBot="1">
      <c r="A535" s="180"/>
      <c r="B535" s="281"/>
      <c r="C535" s="131" t="s">
        <v>15</v>
      </c>
      <c r="D535" s="132">
        <f>D491+D503+D515</f>
        <v>0</v>
      </c>
      <c r="E535" s="132">
        <f>E491+E503+E515</f>
        <v>0</v>
      </c>
      <c r="F535" s="132">
        <f>F491+F503+F515</f>
        <v>0</v>
      </c>
      <c r="G535" s="186"/>
      <c r="H535" s="189"/>
    </row>
    <row r="536" spans="1:8" ht="30.75" customHeight="1">
      <c r="A536" s="113" t="s">
        <v>1</v>
      </c>
      <c r="B536" s="114"/>
      <c r="C536" s="234" t="s">
        <v>177</v>
      </c>
      <c r="D536" s="234"/>
      <c r="E536" s="234"/>
      <c r="F536" s="234"/>
      <c r="G536" s="234"/>
      <c r="H536" s="235"/>
    </row>
    <row r="537" spans="1:8" ht="15">
      <c r="A537" s="115" t="s">
        <v>2</v>
      </c>
      <c r="B537" s="29"/>
      <c r="C537" s="116" t="s">
        <v>280</v>
      </c>
      <c r="D537" s="30"/>
      <c r="E537" s="30"/>
      <c r="F537" s="30"/>
      <c r="G537" s="31"/>
      <c r="H537" s="32"/>
    </row>
    <row r="538" spans="1:9" ht="18.75" customHeight="1" thickBot="1">
      <c r="A538" s="117" t="s">
        <v>3</v>
      </c>
      <c r="B538" s="33"/>
      <c r="C538" s="118" t="s">
        <v>46</v>
      </c>
      <c r="D538" s="34"/>
      <c r="E538" s="34"/>
      <c r="F538" s="34"/>
      <c r="G538" s="35"/>
      <c r="H538" s="119"/>
      <c r="I538" s="8"/>
    </row>
    <row r="539" spans="1:8" ht="102.75" thickBot="1">
      <c r="A539" s="15" t="s">
        <v>4</v>
      </c>
      <c r="B539" s="120" t="s">
        <v>5</v>
      </c>
      <c r="C539" s="120" t="s">
        <v>6</v>
      </c>
      <c r="D539" s="16" t="s">
        <v>7</v>
      </c>
      <c r="E539" s="16" t="s">
        <v>8</v>
      </c>
      <c r="F539" s="16" t="s">
        <v>9</v>
      </c>
      <c r="G539" s="120" t="s">
        <v>10</v>
      </c>
      <c r="H539" s="121" t="s">
        <v>11</v>
      </c>
    </row>
    <row r="540" spans="1:8" s="4" customFormat="1" ht="12.75">
      <c r="A540" s="190">
        <v>1</v>
      </c>
      <c r="B540" s="193" t="s">
        <v>178</v>
      </c>
      <c r="C540" s="36" t="s">
        <v>12</v>
      </c>
      <c r="D540" s="37">
        <f aca="true" t="shared" si="34" ref="D540:F543">D544+D548</f>
        <v>0</v>
      </c>
      <c r="E540" s="37">
        <f t="shared" si="34"/>
        <v>0</v>
      </c>
      <c r="F540" s="37">
        <f t="shared" si="34"/>
        <v>0</v>
      </c>
      <c r="G540" s="196">
        <f>SUM(F540:F543)/SUM(D540:D543)</f>
        <v>0.5629018740586399</v>
      </c>
      <c r="H540" s="199"/>
    </row>
    <row r="541" spans="1:8" s="4" customFormat="1" ht="12.75">
      <c r="A541" s="191"/>
      <c r="B541" s="194"/>
      <c r="C541" s="38" t="s">
        <v>13</v>
      </c>
      <c r="D541" s="39">
        <f t="shared" si="34"/>
        <v>108770.8</v>
      </c>
      <c r="E541" s="39">
        <f t="shared" si="34"/>
        <v>65262.5</v>
      </c>
      <c r="F541" s="39">
        <f t="shared" si="34"/>
        <v>65262.5</v>
      </c>
      <c r="G541" s="197"/>
      <c r="H541" s="200"/>
    </row>
    <row r="542" spans="1:8" s="4" customFormat="1" ht="12.75">
      <c r="A542" s="191"/>
      <c r="B542" s="194"/>
      <c r="C542" s="38" t="s">
        <v>14</v>
      </c>
      <c r="D542" s="39">
        <f>D546+D550+D554</f>
        <v>76532.9</v>
      </c>
      <c r="E542" s="39">
        <f>E546+E550+E554</f>
        <v>39045.3</v>
      </c>
      <c r="F542" s="39">
        <f>F546+F550+F554</f>
        <v>39045.3</v>
      </c>
      <c r="G542" s="197"/>
      <c r="H542" s="200"/>
    </row>
    <row r="543" spans="1:8" s="4" customFormat="1" ht="27.75" customHeight="1" thickBot="1">
      <c r="A543" s="192"/>
      <c r="B543" s="195"/>
      <c r="C543" s="40" t="s">
        <v>276</v>
      </c>
      <c r="D543" s="41">
        <f t="shared" si="34"/>
        <v>0</v>
      </c>
      <c r="E543" s="41">
        <f t="shared" si="34"/>
        <v>0</v>
      </c>
      <c r="F543" s="41">
        <f t="shared" si="34"/>
        <v>0</v>
      </c>
      <c r="G543" s="198"/>
      <c r="H543" s="201"/>
    </row>
    <row r="544" spans="1:8" s="5" customFormat="1" ht="12.75">
      <c r="A544" s="166" t="s">
        <v>16</v>
      </c>
      <c r="B544" s="169" t="s">
        <v>179</v>
      </c>
      <c r="C544" s="17" t="s">
        <v>12</v>
      </c>
      <c r="D544" s="18">
        <v>0</v>
      </c>
      <c r="E544" s="18">
        <v>0</v>
      </c>
      <c r="F544" s="18">
        <v>0</v>
      </c>
      <c r="G544" s="172">
        <f>SUM(F544:F547)/SUM(D544:D547)</f>
        <v>0.6000001838728777</v>
      </c>
      <c r="H544" s="174"/>
    </row>
    <row r="545" spans="1:8" s="5" customFormat="1" ht="12.75">
      <c r="A545" s="167"/>
      <c r="B545" s="170"/>
      <c r="C545" s="19" t="s">
        <v>13</v>
      </c>
      <c r="D545" s="20">
        <v>108770.8</v>
      </c>
      <c r="E545" s="20">
        <v>65262.5</v>
      </c>
      <c r="F545" s="20">
        <v>65262.5</v>
      </c>
      <c r="G545" s="173"/>
      <c r="H545" s="175"/>
    </row>
    <row r="546" spans="1:8" s="5" customFormat="1" ht="12.75">
      <c r="A546" s="167"/>
      <c r="B546" s="170"/>
      <c r="C546" s="19" t="s">
        <v>14</v>
      </c>
      <c r="D546" s="20">
        <v>0</v>
      </c>
      <c r="E546" s="20">
        <v>0</v>
      </c>
      <c r="F546" s="20">
        <v>0</v>
      </c>
      <c r="G546" s="173"/>
      <c r="H546" s="175"/>
    </row>
    <row r="547" spans="1:8" s="5" customFormat="1" ht="26.25" customHeight="1" thickBot="1">
      <c r="A547" s="168"/>
      <c r="B547" s="171"/>
      <c r="C547" s="21" t="s">
        <v>15</v>
      </c>
      <c r="D547" s="22">
        <v>0</v>
      </c>
      <c r="E547" s="22">
        <v>0</v>
      </c>
      <c r="F547" s="22">
        <v>0</v>
      </c>
      <c r="G547" s="177"/>
      <c r="H547" s="176"/>
    </row>
    <row r="548" spans="1:8" s="5" customFormat="1" ht="12.75">
      <c r="A548" s="166" t="s">
        <v>17</v>
      </c>
      <c r="B548" s="169" t="s">
        <v>180</v>
      </c>
      <c r="C548" s="17" t="s">
        <v>12</v>
      </c>
      <c r="D548" s="18">
        <v>0</v>
      </c>
      <c r="E548" s="18">
        <v>0</v>
      </c>
      <c r="F548" s="18">
        <v>0</v>
      </c>
      <c r="G548" s="172">
        <f>SUM(F548:F551)/SUM(D548:D551)</f>
        <v>0.5466204731303417</v>
      </c>
      <c r="H548" s="174"/>
    </row>
    <row r="549" spans="1:8" s="5" customFormat="1" ht="12.75">
      <c r="A549" s="167"/>
      <c r="B549" s="170"/>
      <c r="C549" s="19" t="s">
        <v>13</v>
      </c>
      <c r="D549" s="20">
        <v>0</v>
      </c>
      <c r="E549" s="20">
        <v>0</v>
      </c>
      <c r="F549" s="20">
        <v>0</v>
      </c>
      <c r="G549" s="173"/>
      <c r="H549" s="175"/>
    </row>
    <row r="550" spans="1:8" s="5" customFormat="1" ht="12.75">
      <c r="A550" s="167"/>
      <c r="B550" s="170"/>
      <c r="C550" s="19" t="s">
        <v>14</v>
      </c>
      <c r="D550" s="20">
        <v>29239.3</v>
      </c>
      <c r="E550" s="20">
        <v>15982.8</v>
      </c>
      <c r="F550" s="20">
        <v>15982.8</v>
      </c>
      <c r="G550" s="173"/>
      <c r="H550" s="175"/>
    </row>
    <row r="551" spans="1:8" s="5" customFormat="1" ht="33.75" customHeight="1" thickBot="1">
      <c r="A551" s="168"/>
      <c r="B551" s="171"/>
      <c r="C551" s="21" t="s">
        <v>276</v>
      </c>
      <c r="D551" s="133">
        <v>0</v>
      </c>
      <c r="E551" s="133">
        <v>0</v>
      </c>
      <c r="F551" s="133">
        <v>0</v>
      </c>
      <c r="G551" s="177"/>
      <c r="H551" s="176"/>
    </row>
    <row r="552" spans="1:8" s="5" customFormat="1" ht="12.75">
      <c r="A552" s="166" t="s">
        <v>19</v>
      </c>
      <c r="B552" s="169" t="s">
        <v>272</v>
      </c>
      <c r="C552" s="17" t="s">
        <v>12</v>
      </c>
      <c r="D552" s="18">
        <v>0</v>
      </c>
      <c r="E552" s="18">
        <v>0</v>
      </c>
      <c r="F552" s="18">
        <v>0</v>
      </c>
      <c r="G552" s="172">
        <f>SUM(F552:F555)/SUM(D552:D555)</f>
        <v>0.4876452627839708</v>
      </c>
      <c r="H552" s="174"/>
    </row>
    <row r="553" spans="1:8" s="5" customFormat="1" ht="12.75">
      <c r="A553" s="167"/>
      <c r="B553" s="170"/>
      <c r="C553" s="19" t="s">
        <v>13</v>
      </c>
      <c r="D553" s="20">
        <v>0</v>
      </c>
      <c r="E553" s="20">
        <v>0</v>
      </c>
      <c r="F553" s="20">
        <v>0</v>
      </c>
      <c r="G553" s="173"/>
      <c r="H553" s="175"/>
    </row>
    <row r="554" spans="1:8" s="5" customFormat="1" ht="12.75">
      <c r="A554" s="167"/>
      <c r="B554" s="170"/>
      <c r="C554" s="19" t="s">
        <v>14</v>
      </c>
      <c r="D554" s="20">
        <v>47293.6</v>
      </c>
      <c r="E554" s="20">
        <v>23062.5</v>
      </c>
      <c r="F554" s="20">
        <v>23062.5</v>
      </c>
      <c r="G554" s="173"/>
      <c r="H554" s="175"/>
    </row>
    <row r="555" spans="1:8" s="5" customFormat="1" ht="33.75" customHeight="1" thickBot="1">
      <c r="A555" s="168"/>
      <c r="B555" s="171"/>
      <c r="C555" s="21" t="s">
        <v>276</v>
      </c>
      <c r="D555" s="133">
        <v>0</v>
      </c>
      <c r="E555" s="133">
        <v>0</v>
      </c>
      <c r="F555" s="133">
        <v>0</v>
      </c>
      <c r="G555" s="177"/>
      <c r="H555" s="176"/>
    </row>
    <row r="556" spans="1:8" s="4" customFormat="1" ht="12.75">
      <c r="A556" s="190" t="s">
        <v>20</v>
      </c>
      <c r="B556" s="193" t="s">
        <v>181</v>
      </c>
      <c r="C556" s="36" t="s">
        <v>12</v>
      </c>
      <c r="D556" s="37">
        <f aca="true" t="shared" si="35" ref="D556:F559">D560</f>
        <v>0</v>
      </c>
      <c r="E556" s="37">
        <f t="shared" si="35"/>
        <v>0</v>
      </c>
      <c r="F556" s="37">
        <f t="shared" si="35"/>
        <v>0</v>
      </c>
      <c r="G556" s="196">
        <f>SUM(F556:F559)/SUM(D556:D559)</f>
        <v>0</v>
      </c>
      <c r="H556" s="199"/>
    </row>
    <row r="557" spans="1:8" s="4" customFormat="1" ht="12.75">
      <c r="A557" s="191"/>
      <c r="B557" s="194"/>
      <c r="C557" s="38" t="s">
        <v>13</v>
      </c>
      <c r="D557" s="39">
        <f t="shared" si="35"/>
        <v>0</v>
      </c>
      <c r="E557" s="39">
        <f t="shared" si="35"/>
        <v>0</v>
      </c>
      <c r="F557" s="39">
        <f t="shared" si="35"/>
        <v>0</v>
      </c>
      <c r="G557" s="197"/>
      <c r="H557" s="200"/>
    </row>
    <row r="558" spans="1:8" s="4" customFormat="1" ht="12.75">
      <c r="A558" s="191"/>
      <c r="B558" s="194"/>
      <c r="C558" s="38" t="s">
        <v>14</v>
      </c>
      <c r="D558" s="39">
        <f t="shared" si="35"/>
        <v>500</v>
      </c>
      <c r="E558" s="39">
        <f t="shared" si="35"/>
        <v>0</v>
      </c>
      <c r="F558" s="39">
        <f t="shared" si="35"/>
        <v>0</v>
      </c>
      <c r="G558" s="197"/>
      <c r="H558" s="200"/>
    </row>
    <row r="559" spans="1:8" s="4" customFormat="1" ht="57" customHeight="1" thickBot="1">
      <c r="A559" s="192"/>
      <c r="B559" s="195"/>
      <c r="C559" s="40" t="s">
        <v>276</v>
      </c>
      <c r="D559" s="41">
        <f t="shared" si="35"/>
        <v>0</v>
      </c>
      <c r="E559" s="41">
        <f t="shared" si="35"/>
        <v>0</v>
      </c>
      <c r="F559" s="41">
        <f t="shared" si="35"/>
        <v>0</v>
      </c>
      <c r="G559" s="198"/>
      <c r="H559" s="201"/>
    </row>
    <row r="560" spans="1:8" ht="30" customHeight="1">
      <c r="A560" s="167" t="s">
        <v>21</v>
      </c>
      <c r="B560" s="170" t="s">
        <v>273</v>
      </c>
      <c r="C560" s="47" t="s">
        <v>12</v>
      </c>
      <c r="D560" s="48">
        <v>0</v>
      </c>
      <c r="E560" s="48">
        <v>0</v>
      </c>
      <c r="F560" s="48">
        <v>0</v>
      </c>
      <c r="G560" s="172">
        <v>1</v>
      </c>
      <c r="H560" s="174"/>
    </row>
    <row r="561" spans="1:8" ht="25.5" customHeight="1">
      <c r="A561" s="167"/>
      <c r="B561" s="170"/>
      <c r="C561" s="19" t="s">
        <v>13</v>
      </c>
      <c r="D561" s="20">
        <v>0</v>
      </c>
      <c r="E561" s="20">
        <v>0</v>
      </c>
      <c r="F561" s="20">
        <v>0</v>
      </c>
      <c r="G561" s="173"/>
      <c r="H561" s="175"/>
    </row>
    <row r="562" spans="1:8" ht="26.25" customHeight="1">
      <c r="A562" s="167"/>
      <c r="B562" s="170"/>
      <c r="C562" s="19" t="s">
        <v>14</v>
      </c>
      <c r="D562" s="20">
        <v>500</v>
      </c>
      <c r="E562" s="20">
        <v>0</v>
      </c>
      <c r="F562" s="20">
        <v>0</v>
      </c>
      <c r="G562" s="173"/>
      <c r="H562" s="175"/>
    </row>
    <row r="563" spans="1:8" ht="32.25" customHeight="1" thickBot="1">
      <c r="A563" s="168"/>
      <c r="B563" s="171"/>
      <c r="C563" s="21" t="s">
        <v>276</v>
      </c>
      <c r="D563" s="22">
        <v>0</v>
      </c>
      <c r="E563" s="22">
        <v>0</v>
      </c>
      <c r="F563" s="22">
        <v>0</v>
      </c>
      <c r="G563" s="177"/>
      <c r="H563" s="176"/>
    </row>
    <row r="564" spans="1:8" s="4" customFormat="1" ht="12.75">
      <c r="A564" s="190" t="s">
        <v>22</v>
      </c>
      <c r="B564" s="193" t="s">
        <v>274</v>
      </c>
      <c r="C564" s="36" t="s">
        <v>12</v>
      </c>
      <c r="D564" s="37">
        <f aca="true" t="shared" si="36" ref="D564:F566">D568</f>
        <v>0</v>
      </c>
      <c r="E564" s="37">
        <f t="shared" si="36"/>
        <v>0</v>
      </c>
      <c r="F564" s="37">
        <f t="shared" si="36"/>
        <v>0</v>
      </c>
      <c r="G564" s="196">
        <f>SUM(F564:F567)/SUM(D564:D567)</f>
        <v>0.41495436836206434</v>
      </c>
      <c r="H564" s="199"/>
    </row>
    <row r="565" spans="1:8" s="4" customFormat="1" ht="12.75">
      <c r="A565" s="191"/>
      <c r="B565" s="194"/>
      <c r="C565" s="38" t="s">
        <v>13</v>
      </c>
      <c r="D565" s="39">
        <f t="shared" si="36"/>
        <v>0</v>
      </c>
      <c r="E565" s="39">
        <f t="shared" si="36"/>
        <v>0</v>
      </c>
      <c r="F565" s="39">
        <f t="shared" si="36"/>
        <v>0</v>
      </c>
      <c r="G565" s="197"/>
      <c r="H565" s="200"/>
    </row>
    <row r="566" spans="1:8" s="4" customFormat="1" ht="12.75">
      <c r="A566" s="191"/>
      <c r="B566" s="194"/>
      <c r="C566" s="38" t="s">
        <v>14</v>
      </c>
      <c r="D566" s="39">
        <f t="shared" si="36"/>
        <v>0</v>
      </c>
      <c r="E566" s="39">
        <f t="shared" si="36"/>
        <v>0</v>
      </c>
      <c r="F566" s="39">
        <f t="shared" si="36"/>
        <v>0</v>
      </c>
      <c r="G566" s="197"/>
      <c r="H566" s="200"/>
    </row>
    <row r="567" spans="1:8" s="4" customFormat="1" ht="57" customHeight="1" thickBot="1">
      <c r="A567" s="192"/>
      <c r="B567" s="195"/>
      <c r="C567" s="40" t="s">
        <v>276</v>
      </c>
      <c r="D567" s="41">
        <f>D571+D575</f>
        <v>1873.7</v>
      </c>
      <c r="E567" s="41">
        <f>E571+E575</f>
        <v>777.5</v>
      </c>
      <c r="F567" s="41">
        <f>F571+F575</f>
        <v>777.5</v>
      </c>
      <c r="G567" s="198"/>
      <c r="H567" s="201"/>
    </row>
    <row r="568" spans="1:8" ht="30" customHeight="1">
      <c r="A568" s="167" t="s">
        <v>23</v>
      </c>
      <c r="B568" s="170" t="s">
        <v>275</v>
      </c>
      <c r="C568" s="47" t="s">
        <v>12</v>
      </c>
      <c r="D568" s="48">
        <v>0</v>
      </c>
      <c r="E568" s="48">
        <v>0</v>
      </c>
      <c r="F568" s="48">
        <v>0</v>
      </c>
      <c r="G568" s="172">
        <f>SUM(F568:F571)/SUM(D568:D571)</f>
        <v>0.3917525773195876</v>
      </c>
      <c r="H568" s="174"/>
    </row>
    <row r="569" spans="1:8" ht="25.5" customHeight="1">
      <c r="A569" s="167"/>
      <c r="B569" s="170"/>
      <c r="C569" s="19" t="s">
        <v>13</v>
      </c>
      <c r="D569" s="20">
        <v>0</v>
      </c>
      <c r="E569" s="20">
        <v>0</v>
      </c>
      <c r="F569" s="20">
        <v>0</v>
      </c>
      <c r="G569" s="173"/>
      <c r="H569" s="175"/>
    </row>
    <row r="570" spans="1:8" ht="26.25" customHeight="1">
      <c r="A570" s="167"/>
      <c r="B570" s="170"/>
      <c r="C570" s="19" t="s">
        <v>14</v>
      </c>
      <c r="D570" s="20">
        <v>0</v>
      </c>
      <c r="E570" s="20">
        <v>0</v>
      </c>
      <c r="F570" s="20">
        <v>0</v>
      </c>
      <c r="G570" s="173"/>
      <c r="H570" s="175"/>
    </row>
    <row r="571" spans="1:8" ht="32.25" customHeight="1" thickBot="1">
      <c r="A571" s="168"/>
      <c r="B571" s="171"/>
      <c r="C571" s="21" t="s">
        <v>276</v>
      </c>
      <c r="D571" s="22">
        <v>252.2</v>
      </c>
      <c r="E571" s="22">
        <v>98.8</v>
      </c>
      <c r="F571" s="22">
        <v>98.8</v>
      </c>
      <c r="G571" s="177"/>
      <c r="H571" s="176"/>
    </row>
    <row r="572" spans="1:8" ht="30" customHeight="1">
      <c r="A572" s="167" t="s">
        <v>24</v>
      </c>
      <c r="B572" s="170" t="s">
        <v>277</v>
      </c>
      <c r="C572" s="47" t="s">
        <v>12</v>
      </c>
      <c r="D572" s="48">
        <v>0</v>
      </c>
      <c r="E572" s="48">
        <v>0</v>
      </c>
      <c r="F572" s="48">
        <v>0</v>
      </c>
      <c r="G572" s="172">
        <f>SUM(F572:F575)/SUM(D572:D575)</f>
        <v>0.4185630588960839</v>
      </c>
      <c r="H572" s="174"/>
    </row>
    <row r="573" spans="1:8" ht="25.5" customHeight="1">
      <c r="A573" s="167"/>
      <c r="B573" s="170"/>
      <c r="C573" s="19" t="s">
        <v>13</v>
      </c>
      <c r="D573" s="20">
        <v>0</v>
      </c>
      <c r="E573" s="20">
        <v>0</v>
      </c>
      <c r="F573" s="20">
        <v>0</v>
      </c>
      <c r="G573" s="173"/>
      <c r="H573" s="175"/>
    </row>
    <row r="574" spans="1:8" ht="26.25" customHeight="1">
      <c r="A574" s="167"/>
      <c r="B574" s="170"/>
      <c r="C574" s="19" t="s">
        <v>14</v>
      </c>
      <c r="D574" s="20">
        <v>0</v>
      </c>
      <c r="E574" s="20">
        <v>0</v>
      </c>
      <c r="F574" s="20">
        <v>0</v>
      </c>
      <c r="G574" s="173"/>
      <c r="H574" s="175"/>
    </row>
    <row r="575" spans="1:8" ht="32.25" customHeight="1" thickBot="1">
      <c r="A575" s="168"/>
      <c r="B575" s="171"/>
      <c r="C575" s="21" t="s">
        <v>276</v>
      </c>
      <c r="D575" s="22">
        <v>1621.5</v>
      </c>
      <c r="E575" s="22">
        <v>678.7</v>
      </c>
      <c r="F575" s="22">
        <v>678.7</v>
      </c>
      <c r="G575" s="177"/>
      <c r="H575" s="176"/>
    </row>
    <row r="576" spans="1:8" ht="12.75">
      <c r="A576" s="178" t="s">
        <v>25</v>
      </c>
      <c r="B576" s="181" t="s">
        <v>18</v>
      </c>
      <c r="C576" s="139" t="s">
        <v>12</v>
      </c>
      <c r="D576" s="129">
        <f>D540+D556</f>
        <v>0</v>
      </c>
      <c r="E576" s="129">
        <f>E540+E556</f>
        <v>0</v>
      </c>
      <c r="F576" s="129">
        <f>F540+F556</f>
        <v>0</v>
      </c>
      <c r="G576" s="184">
        <f>SUM(F576:F579)/SUM(D576:D579)</f>
        <v>0.5599251694663289</v>
      </c>
      <c r="H576" s="187"/>
    </row>
    <row r="577" spans="1:8" ht="12.75">
      <c r="A577" s="179"/>
      <c r="B577" s="182"/>
      <c r="C577" s="140" t="s">
        <v>13</v>
      </c>
      <c r="D577" s="127">
        <f aca="true" t="shared" si="37" ref="D577:F579">D541+D557+D565</f>
        <v>108770.8</v>
      </c>
      <c r="E577" s="127">
        <f t="shared" si="37"/>
        <v>65262.5</v>
      </c>
      <c r="F577" s="127">
        <f t="shared" si="37"/>
        <v>65262.5</v>
      </c>
      <c r="G577" s="185"/>
      <c r="H577" s="188"/>
    </row>
    <row r="578" spans="1:8" ht="12.75">
      <c r="A578" s="179"/>
      <c r="B578" s="182"/>
      <c r="C578" s="130" t="s">
        <v>14</v>
      </c>
      <c r="D578" s="127">
        <f t="shared" si="37"/>
        <v>77032.9</v>
      </c>
      <c r="E578" s="127">
        <f t="shared" si="37"/>
        <v>39045.3</v>
      </c>
      <c r="F578" s="127">
        <f t="shared" si="37"/>
        <v>39045.3</v>
      </c>
      <c r="G578" s="185"/>
      <c r="H578" s="188"/>
    </row>
    <row r="579" spans="1:8" ht="12.75">
      <c r="A579" s="179"/>
      <c r="B579" s="182"/>
      <c r="C579" s="130" t="s">
        <v>276</v>
      </c>
      <c r="D579" s="127">
        <f t="shared" si="37"/>
        <v>1873.7</v>
      </c>
      <c r="E579" s="127">
        <f t="shared" si="37"/>
        <v>777.5</v>
      </c>
      <c r="F579" s="127">
        <f t="shared" si="37"/>
        <v>777.5</v>
      </c>
      <c r="G579" s="185"/>
      <c r="H579" s="188"/>
    </row>
    <row r="580" spans="1:8" ht="13.5" thickBot="1">
      <c r="A580" s="180"/>
      <c r="B580" s="183"/>
      <c r="C580" s="141" t="s">
        <v>53</v>
      </c>
      <c r="D580" s="142">
        <f>SUM(D576:D579)</f>
        <v>187677.40000000002</v>
      </c>
      <c r="E580" s="142">
        <f>SUM(E576:E579)</f>
        <v>105085.3</v>
      </c>
      <c r="F580" s="142">
        <f>SUM(F576:F579)</f>
        <v>105085.3</v>
      </c>
      <c r="G580" s="186"/>
      <c r="H580" s="189"/>
    </row>
    <row r="581" spans="1:8" ht="29.25" customHeight="1">
      <c r="A581" s="113" t="s">
        <v>1</v>
      </c>
      <c r="B581" s="114"/>
      <c r="C581" s="234" t="s">
        <v>252</v>
      </c>
      <c r="D581" s="234"/>
      <c r="E581" s="234"/>
      <c r="F581" s="234"/>
      <c r="G581" s="234"/>
      <c r="H581" s="235"/>
    </row>
    <row r="582" spans="1:8" ht="15">
      <c r="A582" s="115" t="s">
        <v>2</v>
      </c>
      <c r="B582" s="29"/>
      <c r="C582" s="116" t="s">
        <v>279</v>
      </c>
      <c r="D582" s="30"/>
      <c r="E582" s="30"/>
      <c r="F582" s="30"/>
      <c r="G582" s="31"/>
      <c r="H582" s="32"/>
    </row>
    <row r="583" spans="1:9" ht="18" customHeight="1" thickBot="1">
      <c r="A583" s="117" t="s">
        <v>3</v>
      </c>
      <c r="B583" s="33"/>
      <c r="C583" s="118" t="s">
        <v>47</v>
      </c>
      <c r="D583" s="34"/>
      <c r="E583" s="34"/>
      <c r="F583" s="34"/>
      <c r="G583" s="35"/>
      <c r="H583" s="119"/>
      <c r="I583" s="8"/>
    </row>
    <row r="584" spans="1:8" ht="102.75" thickBot="1">
      <c r="A584" s="15" t="s">
        <v>4</v>
      </c>
      <c r="B584" s="120" t="s">
        <v>5</v>
      </c>
      <c r="C584" s="120" t="s">
        <v>6</v>
      </c>
      <c r="D584" s="16" t="s">
        <v>7</v>
      </c>
      <c r="E584" s="16" t="s">
        <v>8</v>
      </c>
      <c r="F584" s="16" t="s">
        <v>9</v>
      </c>
      <c r="G584" s="120" t="s">
        <v>10</v>
      </c>
      <c r="H584" s="121" t="s">
        <v>11</v>
      </c>
    </row>
    <row r="585" spans="1:8" ht="22.5" customHeight="1">
      <c r="A585" s="216">
        <v>1</v>
      </c>
      <c r="B585" s="217" t="s">
        <v>149</v>
      </c>
      <c r="C585" s="123" t="s">
        <v>12</v>
      </c>
      <c r="D585" s="39">
        <f>D589+D593+D597</f>
        <v>0</v>
      </c>
      <c r="E585" s="39">
        <f>E589+E593+E597</f>
        <v>0</v>
      </c>
      <c r="F585" s="39">
        <f>F589+F593+F597</f>
        <v>0</v>
      </c>
      <c r="G585" s="196">
        <f>SUM(F585:F588)/SUM(D585:D588)</f>
        <v>0.40458869613878007</v>
      </c>
      <c r="H585" s="365"/>
    </row>
    <row r="586" spans="1:8" ht="19.5" customHeight="1">
      <c r="A586" s="216"/>
      <c r="B586" s="217"/>
      <c r="C586" s="123" t="s">
        <v>13</v>
      </c>
      <c r="D586" s="39">
        <f aca="true" t="shared" si="38" ref="D586:F588">D590+D594+D598</f>
        <v>0</v>
      </c>
      <c r="E586" s="39">
        <f t="shared" si="38"/>
        <v>0</v>
      </c>
      <c r="F586" s="39">
        <f t="shared" si="38"/>
        <v>0</v>
      </c>
      <c r="G586" s="197"/>
      <c r="H586" s="221"/>
    </row>
    <row r="587" spans="1:8" ht="18" customHeight="1">
      <c r="A587" s="216"/>
      <c r="B587" s="217"/>
      <c r="C587" s="123" t="s">
        <v>14</v>
      </c>
      <c r="D587" s="39">
        <f t="shared" si="38"/>
        <v>2859.2</v>
      </c>
      <c r="E587" s="39">
        <f t="shared" si="38"/>
        <v>1156.8</v>
      </c>
      <c r="F587" s="39">
        <f t="shared" si="38"/>
        <v>1156.8</v>
      </c>
      <c r="G587" s="197"/>
      <c r="H587" s="221"/>
    </row>
    <row r="588" spans="1:8" ht="16.5" customHeight="1">
      <c r="A588" s="216"/>
      <c r="B588" s="217"/>
      <c r="C588" s="123" t="s">
        <v>15</v>
      </c>
      <c r="D588" s="39">
        <f t="shared" si="38"/>
        <v>0</v>
      </c>
      <c r="E588" s="39">
        <f t="shared" si="38"/>
        <v>0</v>
      </c>
      <c r="F588" s="39">
        <f t="shared" si="38"/>
        <v>0</v>
      </c>
      <c r="G588" s="219"/>
      <c r="H588" s="222"/>
    </row>
    <row r="589" spans="1:8" ht="24" customHeight="1">
      <c r="A589" s="211">
        <v>2</v>
      </c>
      <c r="B589" s="282" t="s">
        <v>150</v>
      </c>
      <c r="C589" s="124" t="s">
        <v>12</v>
      </c>
      <c r="D589" s="20">
        <v>0</v>
      </c>
      <c r="E589" s="20">
        <v>0</v>
      </c>
      <c r="F589" s="20">
        <v>0</v>
      </c>
      <c r="G589" s="213">
        <f>SUM(F589:F592)/SUM(D589:D592)</f>
        <v>0.5006429489927132</v>
      </c>
      <c r="H589" s="208"/>
    </row>
    <row r="590" spans="1:8" ht="21.75" customHeight="1">
      <c r="A590" s="211"/>
      <c r="B590" s="283"/>
      <c r="C590" s="124" t="s">
        <v>13</v>
      </c>
      <c r="D590" s="20">
        <v>0</v>
      </c>
      <c r="E590" s="20">
        <v>0</v>
      </c>
      <c r="F590" s="20">
        <v>0</v>
      </c>
      <c r="G590" s="214"/>
      <c r="H590" s="209"/>
    </row>
    <row r="591" spans="1:8" ht="19.5" customHeight="1">
      <c r="A591" s="211"/>
      <c r="B591" s="283"/>
      <c r="C591" s="124" t="s">
        <v>14</v>
      </c>
      <c r="D591" s="125">
        <v>1166.5</v>
      </c>
      <c r="E591" s="20">
        <v>584</v>
      </c>
      <c r="F591" s="20">
        <v>584</v>
      </c>
      <c r="G591" s="214"/>
      <c r="H591" s="209"/>
    </row>
    <row r="592" spans="1:8" ht="18" customHeight="1">
      <c r="A592" s="211"/>
      <c r="B592" s="284"/>
      <c r="C592" s="124" t="s">
        <v>15</v>
      </c>
      <c r="D592" s="20">
        <v>0</v>
      </c>
      <c r="E592" s="20">
        <v>0</v>
      </c>
      <c r="F592" s="20">
        <v>0</v>
      </c>
      <c r="G592" s="215"/>
      <c r="H592" s="210"/>
    </row>
    <row r="593" spans="1:8" ht="20.25" customHeight="1">
      <c r="A593" s="211">
        <v>3</v>
      </c>
      <c r="B593" s="267" t="s">
        <v>151</v>
      </c>
      <c r="C593" s="124" t="s">
        <v>12</v>
      </c>
      <c r="D593" s="20">
        <v>0</v>
      </c>
      <c r="E593" s="20">
        <v>0</v>
      </c>
      <c r="F593" s="20">
        <v>0</v>
      </c>
      <c r="G593" s="213">
        <f>SUM(F593:F596)/SUM(D593:D596)</f>
        <v>0.38</v>
      </c>
      <c r="H593" s="208"/>
    </row>
    <row r="594" spans="1:8" ht="21" customHeight="1">
      <c r="A594" s="211"/>
      <c r="B594" s="268"/>
      <c r="C594" s="124" t="s">
        <v>13</v>
      </c>
      <c r="D594" s="20">
        <v>0</v>
      </c>
      <c r="E594" s="20">
        <v>0</v>
      </c>
      <c r="F594" s="20">
        <v>0</v>
      </c>
      <c r="G594" s="214"/>
      <c r="H594" s="209"/>
    </row>
    <row r="595" spans="1:8" ht="20.25" customHeight="1">
      <c r="A595" s="211"/>
      <c r="B595" s="268"/>
      <c r="C595" s="124" t="s">
        <v>14</v>
      </c>
      <c r="D595" s="20">
        <v>50</v>
      </c>
      <c r="E595" s="20">
        <v>19</v>
      </c>
      <c r="F595" s="20">
        <v>19</v>
      </c>
      <c r="G595" s="214"/>
      <c r="H595" s="209"/>
    </row>
    <row r="596" spans="1:8" ht="21.75" customHeight="1">
      <c r="A596" s="211"/>
      <c r="B596" s="269"/>
      <c r="C596" s="124" t="s">
        <v>15</v>
      </c>
      <c r="D596" s="20">
        <v>0</v>
      </c>
      <c r="E596" s="20">
        <v>0</v>
      </c>
      <c r="F596" s="20">
        <v>0</v>
      </c>
      <c r="G596" s="215"/>
      <c r="H596" s="210"/>
    </row>
    <row r="597" spans="1:8" ht="21.75" customHeight="1">
      <c r="A597" s="211">
        <v>4</v>
      </c>
      <c r="B597" s="267" t="s">
        <v>152</v>
      </c>
      <c r="C597" s="124" t="s">
        <v>12</v>
      </c>
      <c r="D597" s="20">
        <v>0</v>
      </c>
      <c r="E597" s="20">
        <v>0</v>
      </c>
      <c r="F597" s="20">
        <v>0</v>
      </c>
      <c r="G597" s="213">
        <f>SUM(F597:F600)/SUM(D597:D600)</f>
        <v>0.3371278991903573</v>
      </c>
      <c r="H597" s="208"/>
    </row>
    <row r="598" spans="1:8" ht="19.5" customHeight="1">
      <c r="A598" s="211"/>
      <c r="B598" s="268"/>
      <c r="C598" s="124" t="s">
        <v>13</v>
      </c>
      <c r="D598" s="20">
        <v>0</v>
      </c>
      <c r="E598" s="20">
        <v>0</v>
      </c>
      <c r="F598" s="20">
        <v>0</v>
      </c>
      <c r="G598" s="214"/>
      <c r="H598" s="209"/>
    </row>
    <row r="599" spans="1:8" ht="21" customHeight="1">
      <c r="A599" s="211"/>
      <c r="B599" s="268"/>
      <c r="C599" s="124" t="s">
        <v>14</v>
      </c>
      <c r="D599" s="125">
        <v>1642.7</v>
      </c>
      <c r="E599" s="20">
        <v>553.8</v>
      </c>
      <c r="F599" s="20">
        <v>553.8</v>
      </c>
      <c r="G599" s="214"/>
      <c r="H599" s="209"/>
    </row>
    <row r="600" spans="1:8" ht="20.25" customHeight="1">
      <c r="A600" s="211"/>
      <c r="B600" s="269"/>
      <c r="C600" s="124" t="s">
        <v>15</v>
      </c>
      <c r="D600" s="20">
        <v>0</v>
      </c>
      <c r="E600" s="20">
        <v>0</v>
      </c>
      <c r="F600" s="20">
        <v>0</v>
      </c>
      <c r="G600" s="215"/>
      <c r="H600" s="210"/>
    </row>
    <row r="601" spans="1:8" ht="21" customHeight="1">
      <c r="A601" s="216">
        <v>5</v>
      </c>
      <c r="B601" s="270" t="s">
        <v>153</v>
      </c>
      <c r="C601" s="123" t="s">
        <v>12</v>
      </c>
      <c r="D601" s="39">
        <f aca="true" t="shared" si="39" ref="D601:F603">D605+D609+D613+D617+D621+D625</f>
        <v>0</v>
      </c>
      <c r="E601" s="39">
        <f t="shared" si="39"/>
        <v>0</v>
      </c>
      <c r="F601" s="39">
        <f t="shared" si="39"/>
        <v>0</v>
      </c>
      <c r="G601" s="218">
        <f>SUM(F601:F604)/SUM(D601:D604)</f>
        <v>0.3326645996717126</v>
      </c>
      <c r="H601" s="220"/>
    </row>
    <row r="602" spans="1:8" ht="21" customHeight="1">
      <c r="A602" s="216"/>
      <c r="B602" s="271"/>
      <c r="C602" s="123" t="s">
        <v>13</v>
      </c>
      <c r="D602" s="39">
        <f t="shared" si="39"/>
        <v>0</v>
      </c>
      <c r="E602" s="39">
        <f t="shared" si="39"/>
        <v>0</v>
      </c>
      <c r="F602" s="39">
        <f t="shared" si="39"/>
        <v>0</v>
      </c>
      <c r="G602" s="197"/>
      <c r="H602" s="221"/>
    </row>
    <row r="603" spans="1:8" ht="24" customHeight="1">
      <c r="A603" s="216"/>
      <c r="B603" s="271"/>
      <c r="C603" s="123" t="s">
        <v>14</v>
      </c>
      <c r="D603" s="39">
        <f t="shared" si="39"/>
        <v>12062.6</v>
      </c>
      <c r="E603" s="39">
        <f t="shared" si="39"/>
        <v>4012.8</v>
      </c>
      <c r="F603" s="39">
        <f t="shared" si="39"/>
        <v>4012.8</v>
      </c>
      <c r="G603" s="197"/>
      <c r="H603" s="221"/>
    </row>
    <row r="604" spans="1:8" ht="21.75" customHeight="1">
      <c r="A604" s="216"/>
      <c r="B604" s="272"/>
      <c r="C604" s="123" t="s">
        <v>15</v>
      </c>
      <c r="D604" s="39">
        <f>D608+D612+D616+D620+D624</f>
        <v>0</v>
      </c>
      <c r="E604" s="39">
        <f>E608+E612+E616+E620+E624</f>
        <v>0</v>
      </c>
      <c r="F604" s="39">
        <f>F608+F612+F616+F620+F624</f>
        <v>0</v>
      </c>
      <c r="G604" s="219"/>
      <c r="H604" s="222"/>
    </row>
    <row r="605" spans="1:8" ht="21" customHeight="1">
      <c r="A605" s="211">
        <v>6</v>
      </c>
      <c r="B605" s="212" t="s">
        <v>154</v>
      </c>
      <c r="C605" s="124" t="s">
        <v>12</v>
      </c>
      <c r="D605" s="20">
        <v>0</v>
      </c>
      <c r="E605" s="20">
        <v>0</v>
      </c>
      <c r="F605" s="20">
        <v>0</v>
      </c>
      <c r="G605" s="213">
        <f>SUM(F605:F608)/SUM(D605:D608)</f>
        <v>0.5</v>
      </c>
      <c r="H605" s="208"/>
    </row>
    <row r="606" spans="1:8" ht="20.25" customHeight="1">
      <c r="A606" s="211"/>
      <c r="B606" s="212"/>
      <c r="C606" s="124" t="s">
        <v>13</v>
      </c>
      <c r="D606" s="20">
        <v>0</v>
      </c>
      <c r="E606" s="20">
        <v>0</v>
      </c>
      <c r="F606" s="20">
        <v>0</v>
      </c>
      <c r="G606" s="214"/>
      <c r="H606" s="209"/>
    </row>
    <row r="607" spans="1:8" ht="23.25" customHeight="1">
      <c r="A607" s="211"/>
      <c r="B607" s="212"/>
      <c r="C607" s="124" t="s">
        <v>14</v>
      </c>
      <c r="D607" s="20">
        <v>120</v>
      </c>
      <c r="E607" s="20">
        <v>60</v>
      </c>
      <c r="F607" s="20">
        <v>60</v>
      </c>
      <c r="G607" s="214"/>
      <c r="H607" s="209"/>
    </row>
    <row r="608" spans="1:8" ht="23.25" customHeight="1">
      <c r="A608" s="211"/>
      <c r="B608" s="212"/>
      <c r="C608" s="124" t="s">
        <v>15</v>
      </c>
      <c r="D608" s="20">
        <v>0</v>
      </c>
      <c r="E608" s="20">
        <v>0</v>
      </c>
      <c r="F608" s="20">
        <v>0</v>
      </c>
      <c r="G608" s="215"/>
      <c r="H608" s="210"/>
    </row>
    <row r="609" spans="1:8" ht="22.5" customHeight="1">
      <c r="A609" s="211">
        <v>7</v>
      </c>
      <c r="B609" s="212" t="s">
        <v>155</v>
      </c>
      <c r="C609" s="124" t="s">
        <v>12</v>
      </c>
      <c r="D609" s="20">
        <v>0</v>
      </c>
      <c r="E609" s="20">
        <v>0</v>
      </c>
      <c r="F609" s="20">
        <v>0</v>
      </c>
      <c r="G609" s="213">
        <f>SUM(F609:F612)/SUM(D609:D612)</f>
        <v>0.8377245508982036</v>
      </c>
      <c r="H609" s="208"/>
    </row>
    <row r="610" spans="1:8" ht="20.25" customHeight="1">
      <c r="A610" s="211"/>
      <c r="B610" s="212"/>
      <c r="C610" s="124" t="s">
        <v>13</v>
      </c>
      <c r="D610" s="20">
        <v>0</v>
      </c>
      <c r="E610" s="20">
        <v>0</v>
      </c>
      <c r="F610" s="20">
        <v>0</v>
      </c>
      <c r="G610" s="214"/>
      <c r="H610" s="209"/>
    </row>
    <row r="611" spans="1:8" ht="18" customHeight="1">
      <c r="A611" s="211"/>
      <c r="B611" s="212"/>
      <c r="C611" s="124" t="s">
        <v>14</v>
      </c>
      <c r="D611" s="20">
        <v>167</v>
      </c>
      <c r="E611" s="20">
        <v>139.9</v>
      </c>
      <c r="F611" s="20">
        <v>139.9</v>
      </c>
      <c r="G611" s="214"/>
      <c r="H611" s="209"/>
    </row>
    <row r="612" spans="1:8" ht="15.75" customHeight="1">
      <c r="A612" s="211"/>
      <c r="B612" s="212"/>
      <c r="C612" s="124" t="s">
        <v>15</v>
      </c>
      <c r="D612" s="20">
        <v>0</v>
      </c>
      <c r="E612" s="20">
        <v>0</v>
      </c>
      <c r="F612" s="20">
        <v>0</v>
      </c>
      <c r="G612" s="215"/>
      <c r="H612" s="210"/>
    </row>
    <row r="613" spans="1:8" ht="24" customHeight="1">
      <c r="A613" s="211">
        <v>8</v>
      </c>
      <c r="B613" s="212" t="s">
        <v>156</v>
      </c>
      <c r="C613" s="124" t="s">
        <v>12</v>
      </c>
      <c r="D613" s="20">
        <v>0</v>
      </c>
      <c r="E613" s="20">
        <v>0</v>
      </c>
      <c r="F613" s="20">
        <v>0</v>
      </c>
      <c r="G613" s="213">
        <f>SUM(F613:F616)/SUM(D613:D616)</f>
        <v>0.43061243270602306</v>
      </c>
      <c r="H613" s="208"/>
    </row>
    <row r="614" spans="1:8" ht="18" customHeight="1">
      <c r="A614" s="211"/>
      <c r="B614" s="212"/>
      <c r="C614" s="124" t="s">
        <v>13</v>
      </c>
      <c r="D614" s="20">
        <v>0</v>
      </c>
      <c r="E614" s="20">
        <v>0</v>
      </c>
      <c r="F614" s="20">
        <v>0</v>
      </c>
      <c r="G614" s="214"/>
      <c r="H614" s="209"/>
    </row>
    <row r="615" spans="1:8" ht="21" customHeight="1">
      <c r="A615" s="211"/>
      <c r="B615" s="212"/>
      <c r="C615" s="124" t="s">
        <v>14</v>
      </c>
      <c r="D615" s="125">
        <v>8693.2</v>
      </c>
      <c r="E615" s="20">
        <v>3743.4</v>
      </c>
      <c r="F615" s="20">
        <v>3743.4</v>
      </c>
      <c r="G615" s="214"/>
      <c r="H615" s="209"/>
    </row>
    <row r="616" spans="1:8" ht="21" customHeight="1">
      <c r="A616" s="211"/>
      <c r="B616" s="212"/>
      <c r="C616" s="124" t="s">
        <v>15</v>
      </c>
      <c r="D616" s="20">
        <v>0</v>
      </c>
      <c r="E616" s="20">
        <v>0</v>
      </c>
      <c r="F616" s="20">
        <v>0</v>
      </c>
      <c r="G616" s="215"/>
      <c r="H616" s="210"/>
    </row>
    <row r="617" spans="1:8" ht="24" customHeight="1">
      <c r="A617" s="211">
        <v>9</v>
      </c>
      <c r="B617" s="212" t="s">
        <v>157</v>
      </c>
      <c r="C617" s="124" t="s">
        <v>12</v>
      </c>
      <c r="D617" s="20">
        <v>0</v>
      </c>
      <c r="E617" s="20">
        <v>0</v>
      </c>
      <c r="F617" s="20">
        <v>0</v>
      </c>
      <c r="G617" s="213">
        <f>SUM(F617:F620)/SUM(D617:D620)</f>
        <v>0.026325757575757575</v>
      </c>
      <c r="H617" s="208"/>
    </row>
    <row r="618" spans="1:8" ht="19.5" customHeight="1">
      <c r="A618" s="211"/>
      <c r="B618" s="212"/>
      <c r="C618" s="124" t="s">
        <v>13</v>
      </c>
      <c r="D618" s="20">
        <v>0</v>
      </c>
      <c r="E618" s="20">
        <v>0</v>
      </c>
      <c r="F618" s="20">
        <v>0</v>
      </c>
      <c r="G618" s="214"/>
      <c r="H618" s="209"/>
    </row>
    <row r="619" spans="1:8" ht="19.5" customHeight="1">
      <c r="A619" s="211"/>
      <c r="B619" s="212"/>
      <c r="C619" s="124" t="s">
        <v>14</v>
      </c>
      <c r="D619" s="20">
        <v>2640</v>
      </c>
      <c r="E619" s="20">
        <v>69.5</v>
      </c>
      <c r="F619" s="20">
        <v>69.5</v>
      </c>
      <c r="G619" s="214"/>
      <c r="H619" s="209"/>
    </row>
    <row r="620" spans="1:8" ht="23.25" customHeight="1">
      <c r="A620" s="211"/>
      <c r="B620" s="212"/>
      <c r="C620" s="124" t="s">
        <v>15</v>
      </c>
      <c r="D620" s="20">
        <v>0</v>
      </c>
      <c r="E620" s="20">
        <v>0</v>
      </c>
      <c r="F620" s="20">
        <v>0</v>
      </c>
      <c r="G620" s="215"/>
      <c r="H620" s="210"/>
    </row>
    <row r="621" spans="1:8" ht="18.75" customHeight="1">
      <c r="A621" s="211">
        <v>10</v>
      </c>
      <c r="B621" s="212" t="s">
        <v>158</v>
      </c>
      <c r="C621" s="124" t="s">
        <v>12</v>
      </c>
      <c r="D621" s="20">
        <v>0</v>
      </c>
      <c r="E621" s="20">
        <v>0</v>
      </c>
      <c r="F621" s="20">
        <v>0</v>
      </c>
      <c r="G621" s="213">
        <f>SUM(F621:F624)/SUM(D621:D624)</f>
        <v>0</v>
      </c>
      <c r="H621" s="208"/>
    </row>
    <row r="622" spans="1:8" ht="18.75" customHeight="1">
      <c r="A622" s="211"/>
      <c r="B622" s="212"/>
      <c r="C622" s="124" t="s">
        <v>13</v>
      </c>
      <c r="D622" s="20">
        <v>0</v>
      </c>
      <c r="E622" s="20">
        <v>0</v>
      </c>
      <c r="F622" s="20">
        <v>0</v>
      </c>
      <c r="G622" s="214"/>
      <c r="H622" s="209"/>
    </row>
    <row r="623" spans="1:8" ht="19.5" customHeight="1">
      <c r="A623" s="211"/>
      <c r="B623" s="212"/>
      <c r="C623" s="124" t="s">
        <v>14</v>
      </c>
      <c r="D623" s="20">
        <v>343.1</v>
      </c>
      <c r="E623" s="20">
        <v>0</v>
      </c>
      <c r="F623" s="20">
        <v>0</v>
      </c>
      <c r="G623" s="214"/>
      <c r="H623" s="209"/>
    </row>
    <row r="624" spans="1:8" ht="20.25" customHeight="1">
      <c r="A624" s="211"/>
      <c r="B624" s="212"/>
      <c r="C624" s="124" t="s">
        <v>15</v>
      </c>
      <c r="D624" s="20">
        <v>0</v>
      </c>
      <c r="E624" s="20">
        <v>0</v>
      </c>
      <c r="F624" s="20">
        <v>0</v>
      </c>
      <c r="G624" s="215"/>
      <c r="H624" s="210"/>
    </row>
    <row r="625" spans="1:8" ht="18.75" customHeight="1">
      <c r="A625" s="211">
        <v>11</v>
      </c>
      <c r="B625" s="212" t="s">
        <v>253</v>
      </c>
      <c r="C625" s="124" t="s">
        <v>12</v>
      </c>
      <c r="D625" s="20">
        <v>0</v>
      </c>
      <c r="E625" s="20">
        <v>0</v>
      </c>
      <c r="F625" s="20">
        <v>0</v>
      </c>
      <c r="G625" s="213">
        <f>SUM(F625:F628)/SUM(D625:D628)</f>
        <v>0</v>
      </c>
      <c r="H625" s="208"/>
    </row>
    <row r="626" spans="1:8" ht="18.75" customHeight="1">
      <c r="A626" s="211"/>
      <c r="B626" s="212"/>
      <c r="C626" s="124" t="s">
        <v>13</v>
      </c>
      <c r="D626" s="20">
        <v>0</v>
      </c>
      <c r="E626" s="20">
        <v>0</v>
      </c>
      <c r="F626" s="20">
        <v>0</v>
      </c>
      <c r="G626" s="214"/>
      <c r="H626" s="209"/>
    </row>
    <row r="627" spans="1:8" ht="19.5" customHeight="1">
      <c r="A627" s="211"/>
      <c r="B627" s="212"/>
      <c r="C627" s="124" t="s">
        <v>14</v>
      </c>
      <c r="D627" s="20">
        <v>99.3</v>
      </c>
      <c r="E627" s="20">
        <v>0</v>
      </c>
      <c r="F627" s="20">
        <v>0</v>
      </c>
      <c r="G627" s="214"/>
      <c r="H627" s="209"/>
    </row>
    <row r="628" spans="1:8" ht="20.25" customHeight="1">
      <c r="A628" s="211"/>
      <c r="B628" s="212"/>
      <c r="C628" s="124" t="s">
        <v>15</v>
      </c>
      <c r="D628" s="20">
        <v>0</v>
      </c>
      <c r="E628" s="20">
        <v>0</v>
      </c>
      <c r="F628" s="20">
        <v>0</v>
      </c>
      <c r="G628" s="215"/>
      <c r="H628" s="210"/>
    </row>
    <row r="629" spans="1:8" ht="18.75" customHeight="1">
      <c r="A629" s="216">
        <v>12</v>
      </c>
      <c r="B629" s="217" t="s">
        <v>254</v>
      </c>
      <c r="C629" s="123" t="s">
        <v>12</v>
      </c>
      <c r="D629" s="39">
        <v>0</v>
      </c>
      <c r="E629" s="39">
        <v>0</v>
      </c>
      <c r="F629" s="39">
        <v>0</v>
      </c>
      <c r="G629" s="218">
        <f>SUM(F629:F632)/SUM(D629:D632)</f>
        <v>0.23828375014815695</v>
      </c>
      <c r="H629" s="220"/>
    </row>
    <row r="630" spans="1:8" ht="18.75" customHeight="1">
      <c r="A630" s="216"/>
      <c r="B630" s="217"/>
      <c r="C630" s="123" t="s">
        <v>13</v>
      </c>
      <c r="D630" s="39">
        <f aca="true" t="shared" si="40" ref="D630:F631">D634+D638+D642+D646</f>
        <v>5905.9</v>
      </c>
      <c r="E630" s="39">
        <f t="shared" si="40"/>
        <v>1407.28</v>
      </c>
      <c r="F630" s="39">
        <f t="shared" si="40"/>
        <v>1407.28</v>
      </c>
      <c r="G630" s="197"/>
      <c r="H630" s="221"/>
    </row>
    <row r="631" spans="1:8" ht="19.5" customHeight="1">
      <c r="A631" s="216"/>
      <c r="B631" s="217"/>
      <c r="C631" s="123" t="s">
        <v>14</v>
      </c>
      <c r="D631" s="39">
        <f t="shared" si="40"/>
        <v>0</v>
      </c>
      <c r="E631" s="39">
        <f t="shared" si="40"/>
        <v>0</v>
      </c>
      <c r="F631" s="39">
        <f t="shared" si="40"/>
        <v>0</v>
      </c>
      <c r="G631" s="197"/>
      <c r="H631" s="221"/>
    </row>
    <row r="632" spans="1:8" ht="20.25" customHeight="1">
      <c r="A632" s="216"/>
      <c r="B632" s="217"/>
      <c r="C632" s="123" t="s">
        <v>15</v>
      </c>
      <c r="D632" s="39">
        <v>0</v>
      </c>
      <c r="E632" s="39">
        <v>0</v>
      </c>
      <c r="F632" s="39">
        <v>0</v>
      </c>
      <c r="G632" s="219"/>
      <c r="H632" s="222"/>
    </row>
    <row r="633" spans="1:8" ht="18.75" customHeight="1">
      <c r="A633" s="211">
        <v>13</v>
      </c>
      <c r="B633" s="212" t="s">
        <v>255</v>
      </c>
      <c r="C633" s="124" t="s">
        <v>12</v>
      </c>
      <c r="D633" s="20">
        <v>0</v>
      </c>
      <c r="E633" s="20">
        <v>0</v>
      </c>
      <c r="F633" s="20">
        <v>0</v>
      </c>
      <c r="G633" s="213">
        <f>SUM(F633:F636)/SUM(D633:D636)</f>
        <v>0.35807203303217366</v>
      </c>
      <c r="H633" s="208"/>
    </row>
    <row r="634" spans="1:8" ht="18.75" customHeight="1">
      <c r="A634" s="211"/>
      <c r="B634" s="212"/>
      <c r="C634" s="124" t="s">
        <v>13</v>
      </c>
      <c r="D634" s="20">
        <v>2446.1</v>
      </c>
      <c r="E634" s="20">
        <v>875.88</v>
      </c>
      <c r="F634" s="20">
        <v>875.88</v>
      </c>
      <c r="G634" s="214"/>
      <c r="H634" s="209"/>
    </row>
    <row r="635" spans="1:8" ht="19.5" customHeight="1">
      <c r="A635" s="211"/>
      <c r="B635" s="212"/>
      <c r="C635" s="124" t="s">
        <v>14</v>
      </c>
      <c r="D635" s="20">
        <v>0</v>
      </c>
      <c r="E635" s="20">
        <v>0</v>
      </c>
      <c r="F635" s="20">
        <v>0</v>
      </c>
      <c r="G635" s="214"/>
      <c r="H635" s="209"/>
    </row>
    <row r="636" spans="1:8" ht="20.25" customHeight="1">
      <c r="A636" s="211"/>
      <c r="B636" s="212"/>
      <c r="C636" s="124" t="s">
        <v>15</v>
      </c>
      <c r="D636" s="20">
        <v>0</v>
      </c>
      <c r="E636" s="20">
        <v>0</v>
      </c>
      <c r="F636" s="20">
        <v>0</v>
      </c>
      <c r="G636" s="215"/>
      <c r="H636" s="210"/>
    </row>
    <row r="637" spans="1:8" ht="24" customHeight="1">
      <c r="A637" s="211">
        <v>14</v>
      </c>
      <c r="B637" s="212" t="s">
        <v>256</v>
      </c>
      <c r="C637" s="124" t="s">
        <v>12</v>
      </c>
      <c r="D637" s="20">
        <v>0</v>
      </c>
      <c r="E637" s="20">
        <v>0</v>
      </c>
      <c r="F637" s="20">
        <v>0</v>
      </c>
      <c r="G637" s="213">
        <f>SUM(F637:F640)/SUM(D637:D640)</f>
        <v>0.36784090909090905</v>
      </c>
      <c r="H637" s="208"/>
    </row>
    <row r="638" spans="1:8" ht="18" customHeight="1">
      <c r="A638" s="211"/>
      <c r="B638" s="212"/>
      <c r="C638" s="124" t="s">
        <v>13</v>
      </c>
      <c r="D638" s="20">
        <v>880</v>
      </c>
      <c r="E638" s="20">
        <v>323.7</v>
      </c>
      <c r="F638" s="20">
        <v>323.7</v>
      </c>
      <c r="G638" s="214"/>
      <c r="H638" s="209"/>
    </row>
    <row r="639" spans="1:8" ht="21" customHeight="1">
      <c r="A639" s="211"/>
      <c r="B639" s="212"/>
      <c r="C639" s="124" t="s">
        <v>14</v>
      </c>
      <c r="D639" s="125">
        <v>0</v>
      </c>
      <c r="E639" s="20">
        <v>0</v>
      </c>
      <c r="F639" s="20">
        <v>0</v>
      </c>
      <c r="G639" s="214"/>
      <c r="H639" s="209"/>
    </row>
    <row r="640" spans="1:8" ht="21" customHeight="1">
      <c r="A640" s="211"/>
      <c r="B640" s="212"/>
      <c r="C640" s="124" t="s">
        <v>15</v>
      </c>
      <c r="D640" s="20">
        <v>0</v>
      </c>
      <c r="E640" s="20">
        <v>0</v>
      </c>
      <c r="F640" s="20">
        <v>0</v>
      </c>
      <c r="G640" s="215"/>
      <c r="H640" s="210"/>
    </row>
    <row r="641" spans="1:8" ht="24" customHeight="1">
      <c r="A641" s="211">
        <v>15</v>
      </c>
      <c r="B641" s="212" t="s">
        <v>257</v>
      </c>
      <c r="C641" s="124" t="s">
        <v>12</v>
      </c>
      <c r="D641" s="20">
        <v>0</v>
      </c>
      <c r="E641" s="20">
        <v>0</v>
      </c>
      <c r="F641" s="20">
        <v>0</v>
      </c>
      <c r="G641" s="213">
        <f>SUM(F641:F644)/SUM(D641:D644)</f>
        <v>1</v>
      </c>
      <c r="H641" s="208"/>
    </row>
    <row r="642" spans="1:8" ht="19.5" customHeight="1">
      <c r="A642" s="211"/>
      <c r="B642" s="212"/>
      <c r="C642" s="124" t="s">
        <v>13</v>
      </c>
      <c r="D642" s="20">
        <v>5.9</v>
      </c>
      <c r="E642" s="20">
        <v>5.9</v>
      </c>
      <c r="F642" s="20">
        <v>5.9</v>
      </c>
      <c r="G642" s="214"/>
      <c r="H642" s="209"/>
    </row>
    <row r="643" spans="1:8" ht="19.5" customHeight="1">
      <c r="A643" s="211"/>
      <c r="B643" s="212"/>
      <c r="C643" s="124" t="s">
        <v>14</v>
      </c>
      <c r="D643" s="20">
        <v>0</v>
      </c>
      <c r="E643" s="20">
        <v>0</v>
      </c>
      <c r="F643" s="20">
        <v>0</v>
      </c>
      <c r="G643" s="214"/>
      <c r="H643" s="209"/>
    </row>
    <row r="644" spans="1:8" ht="23.25" customHeight="1">
      <c r="A644" s="211"/>
      <c r="B644" s="212"/>
      <c r="C644" s="124" t="s">
        <v>15</v>
      </c>
      <c r="D644" s="20">
        <v>0</v>
      </c>
      <c r="E644" s="20">
        <v>0</v>
      </c>
      <c r="F644" s="20">
        <v>0</v>
      </c>
      <c r="G644" s="215"/>
      <c r="H644" s="210"/>
    </row>
    <row r="645" spans="1:8" ht="18.75" customHeight="1">
      <c r="A645" s="211">
        <v>16</v>
      </c>
      <c r="B645" s="212" t="s">
        <v>258</v>
      </c>
      <c r="C645" s="124" t="s">
        <v>12</v>
      </c>
      <c r="D645" s="20">
        <v>0</v>
      </c>
      <c r="E645" s="20">
        <v>0</v>
      </c>
      <c r="F645" s="20">
        <v>0</v>
      </c>
      <c r="G645" s="213">
        <f>SUM(F645:F648)/SUM(D645:D648)</f>
        <v>0.07840242433660982</v>
      </c>
      <c r="H645" s="208"/>
    </row>
    <row r="646" spans="1:8" ht="18.75" customHeight="1">
      <c r="A646" s="211"/>
      <c r="B646" s="212"/>
      <c r="C646" s="124" t="s">
        <v>13</v>
      </c>
      <c r="D646" s="20">
        <v>2573.9</v>
      </c>
      <c r="E646" s="20">
        <v>201.8</v>
      </c>
      <c r="F646" s="20">
        <v>201.8</v>
      </c>
      <c r="G646" s="214"/>
      <c r="H646" s="209"/>
    </row>
    <row r="647" spans="1:8" ht="19.5" customHeight="1">
      <c r="A647" s="211"/>
      <c r="B647" s="212"/>
      <c r="C647" s="124" t="s">
        <v>14</v>
      </c>
      <c r="D647" s="20">
        <v>0</v>
      </c>
      <c r="E647" s="20">
        <v>0</v>
      </c>
      <c r="F647" s="20">
        <v>0</v>
      </c>
      <c r="G647" s="214"/>
      <c r="H647" s="209"/>
    </row>
    <row r="648" spans="1:8" ht="20.25" customHeight="1">
      <c r="A648" s="211"/>
      <c r="B648" s="212"/>
      <c r="C648" s="124" t="s">
        <v>15</v>
      </c>
      <c r="D648" s="20">
        <v>0</v>
      </c>
      <c r="E648" s="20">
        <v>0</v>
      </c>
      <c r="F648" s="20">
        <v>0</v>
      </c>
      <c r="G648" s="215"/>
      <c r="H648" s="210"/>
    </row>
    <row r="649" spans="1:8" ht="22.5" customHeight="1">
      <c r="A649" s="265">
        <v>17</v>
      </c>
      <c r="B649" s="266" t="s">
        <v>18</v>
      </c>
      <c r="C649" s="126" t="s">
        <v>12</v>
      </c>
      <c r="D649" s="127">
        <f>D585+D601</f>
        <v>0</v>
      </c>
      <c r="E649" s="127">
        <f>E585+E601</f>
        <v>0</v>
      </c>
      <c r="F649" s="127">
        <f>F585+F601</f>
        <v>0</v>
      </c>
      <c r="G649" s="364">
        <f>SUM(F649:F652)/SUM(D649:D652)</f>
        <v>0.3157756257291972</v>
      </c>
      <c r="H649" s="375"/>
    </row>
    <row r="650" spans="1:8" ht="21" customHeight="1">
      <c r="A650" s="265"/>
      <c r="B650" s="266"/>
      <c r="C650" s="126" t="s">
        <v>13</v>
      </c>
      <c r="D650" s="127">
        <f>D586+D602+D630</f>
        <v>5905.9</v>
      </c>
      <c r="E650" s="127">
        <f>E586+E602+E630</f>
        <v>1407.28</v>
      </c>
      <c r="F650" s="127">
        <f>F586+F602+F630</f>
        <v>1407.28</v>
      </c>
      <c r="G650" s="185"/>
      <c r="H650" s="376"/>
    </row>
    <row r="651" spans="1:8" ht="22.5" customHeight="1">
      <c r="A651" s="265"/>
      <c r="B651" s="266"/>
      <c r="C651" s="126" t="s">
        <v>14</v>
      </c>
      <c r="D651" s="127">
        <f>D587+D603+D631</f>
        <v>14921.8</v>
      </c>
      <c r="E651" s="127">
        <f>E587+E603</f>
        <v>5169.6</v>
      </c>
      <c r="F651" s="127">
        <f>F587+F603+F631</f>
        <v>5169.6</v>
      </c>
      <c r="G651" s="185"/>
      <c r="H651" s="376"/>
    </row>
    <row r="652" spans="1:8" ht="26.25" customHeight="1" thickBot="1">
      <c r="A652" s="265"/>
      <c r="B652" s="266"/>
      <c r="C652" s="126" t="s">
        <v>15</v>
      </c>
      <c r="D652" s="127">
        <f>D588+D604</f>
        <v>0</v>
      </c>
      <c r="E652" s="127">
        <f>E588+E604</f>
        <v>0</v>
      </c>
      <c r="F652" s="127">
        <f>F588+F604</f>
        <v>0</v>
      </c>
      <c r="G652" s="186"/>
      <c r="H652" s="377"/>
    </row>
    <row r="653" spans="1:8" ht="27" customHeight="1">
      <c r="A653" s="113" t="s">
        <v>1</v>
      </c>
      <c r="B653" s="114"/>
      <c r="C653" s="234" t="s">
        <v>259</v>
      </c>
      <c r="D653" s="234"/>
      <c r="E653" s="234"/>
      <c r="F653" s="234"/>
      <c r="G653" s="234"/>
      <c r="H653" s="235"/>
    </row>
    <row r="654" spans="1:8" ht="25.5" customHeight="1">
      <c r="A654" s="115" t="s">
        <v>2</v>
      </c>
      <c r="B654" s="29"/>
      <c r="C654" s="116" t="s">
        <v>281</v>
      </c>
      <c r="D654" s="30"/>
      <c r="E654" s="30"/>
      <c r="F654" s="30"/>
      <c r="G654" s="31"/>
      <c r="H654" s="32"/>
    </row>
    <row r="655" spans="1:9" ht="22.5" customHeight="1" thickBot="1">
      <c r="A655" s="117" t="s">
        <v>3</v>
      </c>
      <c r="B655" s="33"/>
      <c r="C655" s="118" t="s">
        <v>39</v>
      </c>
      <c r="D655" s="34"/>
      <c r="E655" s="34"/>
      <c r="F655" s="34"/>
      <c r="G655" s="35"/>
      <c r="H655" s="119"/>
      <c r="I655" s="8"/>
    </row>
    <row r="656" spans="1:8" ht="102.75" thickBot="1">
      <c r="A656" s="15" t="s">
        <v>4</v>
      </c>
      <c r="B656" s="120" t="s">
        <v>5</v>
      </c>
      <c r="C656" s="120" t="s">
        <v>6</v>
      </c>
      <c r="D656" s="16" t="s">
        <v>7</v>
      </c>
      <c r="E656" s="16" t="s">
        <v>8</v>
      </c>
      <c r="F656" s="16" t="s">
        <v>9</v>
      </c>
      <c r="G656" s="120" t="s">
        <v>10</v>
      </c>
      <c r="H656" s="121" t="s">
        <v>11</v>
      </c>
    </row>
    <row r="657" spans="1:8" s="4" customFormat="1" ht="23.25" customHeight="1">
      <c r="A657" s="190">
        <v>1</v>
      </c>
      <c r="B657" s="361" t="s">
        <v>129</v>
      </c>
      <c r="C657" s="36" t="s">
        <v>12</v>
      </c>
      <c r="D657" s="37">
        <f>D665</f>
        <v>0</v>
      </c>
      <c r="E657" s="37">
        <f>E665</f>
        <v>0</v>
      </c>
      <c r="F657" s="37">
        <f>F665</f>
        <v>0</v>
      </c>
      <c r="G657" s="196">
        <f>SUM(F657:F660)/SUM(D657:D660)</f>
        <v>1</v>
      </c>
      <c r="H657" s="199"/>
    </row>
    <row r="658" spans="1:8" s="4" customFormat="1" ht="12.75" customHeight="1">
      <c r="A658" s="191"/>
      <c r="B658" s="362"/>
      <c r="C658" s="38" t="s">
        <v>13</v>
      </c>
      <c r="D658" s="39">
        <f aca="true" t="shared" si="41" ref="D658:F659">D662</f>
        <v>534</v>
      </c>
      <c r="E658" s="39">
        <f t="shared" si="41"/>
        <v>534</v>
      </c>
      <c r="F658" s="39">
        <f t="shared" si="41"/>
        <v>534</v>
      </c>
      <c r="G658" s="197"/>
      <c r="H658" s="200"/>
    </row>
    <row r="659" spans="1:8" s="4" customFormat="1" ht="12.75" customHeight="1">
      <c r="A659" s="191"/>
      <c r="B659" s="362"/>
      <c r="C659" s="38" t="s">
        <v>14</v>
      </c>
      <c r="D659" s="39">
        <f t="shared" si="41"/>
        <v>66</v>
      </c>
      <c r="E659" s="39">
        <f t="shared" si="41"/>
        <v>66</v>
      </c>
      <c r="F659" s="39">
        <f t="shared" si="41"/>
        <v>66</v>
      </c>
      <c r="G659" s="197"/>
      <c r="H659" s="200"/>
    </row>
    <row r="660" spans="1:8" s="4" customFormat="1" ht="27" customHeight="1" thickBot="1">
      <c r="A660" s="192"/>
      <c r="B660" s="363"/>
      <c r="C660" s="40" t="s">
        <v>15</v>
      </c>
      <c r="D660" s="41">
        <f aca="true" t="shared" si="42" ref="D660:F661">D668</f>
        <v>0</v>
      </c>
      <c r="E660" s="41">
        <f t="shared" si="42"/>
        <v>0</v>
      </c>
      <c r="F660" s="41">
        <f t="shared" si="42"/>
        <v>0</v>
      </c>
      <c r="G660" s="198"/>
      <c r="H660" s="201"/>
    </row>
    <row r="661" spans="1:8" s="4" customFormat="1" ht="23.25" customHeight="1">
      <c r="A661" s="190" t="s">
        <v>16</v>
      </c>
      <c r="B661" s="361" t="s">
        <v>130</v>
      </c>
      <c r="C661" s="36" t="s">
        <v>12</v>
      </c>
      <c r="D661" s="37">
        <f t="shared" si="42"/>
        <v>0</v>
      </c>
      <c r="E661" s="37">
        <f t="shared" si="42"/>
        <v>0</v>
      </c>
      <c r="F661" s="37">
        <f t="shared" si="42"/>
        <v>0</v>
      </c>
      <c r="G661" s="196">
        <f>SUM(F661:F664)/SUM(D661:D664)</f>
        <v>1</v>
      </c>
      <c r="H661" s="199"/>
    </row>
    <row r="662" spans="1:8" s="4" customFormat="1" ht="12.75" customHeight="1">
      <c r="A662" s="191"/>
      <c r="B662" s="362"/>
      <c r="C662" s="38" t="s">
        <v>13</v>
      </c>
      <c r="D662" s="39">
        <f aca="true" t="shared" si="43" ref="D662:F663">D666</f>
        <v>534</v>
      </c>
      <c r="E662" s="39">
        <f t="shared" si="43"/>
        <v>534</v>
      </c>
      <c r="F662" s="39">
        <f t="shared" si="43"/>
        <v>534</v>
      </c>
      <c r="G662" s="197"/>
      <c r="H662" s="200"/>
    </row>
    <row r="663" spans="1:8" s="4" customFormat="1" ht="12.75" customHeight="1">
      <c r="A663" s="191"/>
      <c r="B663" s="362"/>
      <c r="C663" s="38" t="s">
        <v>14</v>
      </c>
      <c r="D663" s="39">
        <f t="shared" si="43"/>
        <v>66</v>
      </c>
      <c r="E663" s="39">
        <f t="shared" si="43"/>
        <v>66</v>
      </c>
      <c r="F663" s="39">
        <f t="shared" si="43"/>
        <v>66</v>
      </c>
      <c r="G663" s="197"/>
      <c r="H663" s="200"/>
    </row>
    <row r="664" spans="1:8" s="4" customFormat="1" ht="33.75" customHeight="1" thickBot="1">
      <c r="A664" s="192"/>
      <c r="B664" s="363"/>
      <c r="C664" s="40" t="s">
        <v>15</v>
      </c>
      <c r="D664" s="41">
        <f>D672</f>
        <v>0</v>
      </c>
      <c r="E664" s="41">
        <f>E672</f>
        <v>0</v>
      </c>
      <c r="F664" s="41">
        <f>F672</f>
        <v>0</v>
      </c>
      <c r="G664" s="198"/>
      <c r="H664" s="201"/>
    </row>
    <row r="665" spans="1:8" s="4" customFormat="1" ht="23.25" customHeight="1">
      <c r="A665" s="202" t="s">
        <v>17</v>
      </c>
      <c r="B665" s="341" t="s">
        <v>131</v>
      </c>
      <c r="C665" s="134" t="s">
        <v>12</v>
      </c>
      <c r="D665" s="135">
        <f>D669</f>
        <v>0</v>
      </c>
      <c r="E665" s="135">
        <f>E669</f>
        <v>0</v>
      </c>
      <c r="F665" s="135">
        <f>F669</f>
        <v>0</v>
      </c>
      <c r="G665" s="172">
        <f>SUM(F665:F668)/SUM(D665:D668)</f>
        <v>1</v>
      </c>
      <c r="H665" s="205"/>
    </row>
    <row r="666" spans="1:8" s="4" customFormat="1" ht="12.75">
      <c r="A666" s="203"/>
      <c r="B666" s="342"/>
      <c r="C666" s="136" t="s">
        <v>13</v>
      </c>
      <c r="D666" s="122">
        <v>534</v>
      </c>
      <c r="E666" s="122">
        <v>534</v>
      </c>
      <c r="F666" s="122">
        <v>534</v>
      </c>
      <c r="G666" s="173"/>
      <c r="H666" s="206"/>
    </row>
    <row r="667" spans="1:8" s="4" customFormat="1" ht="12.75">
      <c r="A667" s="203"/>
      <c r="B667" s="342"/>
      <c r="C667" s="136" t="s">
        <v>14</v>
      </c>
      <c r="D667" s="122">
        <v>66</v>
      </c>
      <c r="E667" s="122">
        <v>66</v>
      </c>
      <c r="F667" s="122">
        <v>66</v>
      </c>
      <c r="G667" s="173"/>
      <c r="H667" s="206"/>
    </row>
    <row r="668" spans="1:8" s="4" customFormat="1" ht="24.75" customHeight="1" thickBot="1">
      <c r="A668" s="204"/>
      <c r="B668" s="343"/>
      <c r="C668" s="137" t="s">
        <v>15</v>
      </c>
      <c r="D668" s="138">
        <f>D672</f>
        <v>0</v>
      </c>
      <c r="E668" s="138">
        <f aca="true" t="shared" si="44" ref="E668:F672">E672</f>
        <v>0</v>
      </c>
      <c r="F668" s="138">
        <f t="shared" si="44"/>
        <v>0</v>
      </c>
      <c r="G668" s="177"/>
      <c r="H668" s="207"/>
    </row>
    <row r="669" spans="1:8" s="4" customFormat="1" ht="23.25" customHeight="1">
      <c r="A669" s="190" t="s">
        <v>19</v>
      </c>
      <c r="B669" s="193" t="s">
        <v>123</v>
      </c>
      <c r="C669" s="36" t="s">
        <v>12</v>
      </c>
      <c r="D669" s="37">
        <f>D673</f>
        <v>0</v>
      </c>
      <c r="E669" s="37">
        <f t="shared" si="44"/>
        <v>0</v>
      </c>
      <c r="F669" s="37">
        <f t="shared" si="44"/>
        <v>0</v>
      </c>
      <c r="G669" s="196">
        <f>SUM(F669:F672)/SUM(D669:D672)</f>
        <v>1</v>
      </c>
      <c r="H669" s="199"/>
    </row>
    <row r="670" spans="1:8" s="4" customFormat="1" ht="12.75">
      <c r="A670" s="191"/>
      <c r="B670" s="194"/>
      <c r="C670" s="38" t="s">
        <v>13</v>
      </c>
      <c r="D670" s="39">
        <f>D674</f>
        <v>127.4</v>
      </c>
      <c r="E670" s="39">
        <f t="shared" si="44"/>
        <v>127.4</v>
      </c>
      <c r="F670" s="39">
        <f t="shared" si="44"/>
        <v>127.4</v>
      </c>
      <c r="G670" s="197"/>
      <c r="H670" s="200"/>
    </row>
    <row r="671" spans="1:8" s="4" customFormat="1" ht="12.75">
      <c r="A671" s="191"/>
      <c r="B671" s="194"/>
      <c r="C671" s="38" t="s">
        <v>14</v>
      </c>
      <c r="D671" s="39">
        <f>D675</f>
        <v>15.8</v>
      </c>
      <c r="E671" s="39">
        <f t="shared" si="44"/>
        <v>15.8</v>
      </c>
      <c r="F671" s="39">
        <f t="shared" si="44"/>
        <v>15.8</v>
      </c>
      <c r="G671" s="197"/>
      <c r="H671" s="200"/>
    </row>
    <row r="672" spans="1:8" s="4" customFormat="1" ht="21" customHeight="1" thickBot="1">
      <c r="A672" s="192"/>
      <c r="B672" s="195"/>
      <c r="C672" s="40" t="s">
        <v>15</v>
      </c>
      <c r="D672" s="41">
        <f>D676</f>
        <v>0</v>
      </c>
      <c r="E672" s="41">
        <f t="shared" si="44"/>
        <v>0</v>
      </c>
      <c r="F672" s="41">
        <f t="shared" si="44"/>
        <v>0</v>
      </c>
      <c r="G672" s="198"/>
      <c r="H672" s="201"/>
    </row>
    <row r="673" spans="1:8" s="5" customFormat="1" ht="12.75">
      <c r="A673" s="166" t="s">
        <v>20</v>
      </c>
      <c r="B673" s="169" t="s">
        <v>125</v>
      </c>
      <c r="C673" s="17" t="s">
        <v>12</v>
      </c>
      <c r="D673" s="18">
        <v>0</v>
      </c>
      <c r="E673" s="18">
        <v>0</v>
      </c>
      <c r="F673" s="18">
        <v>0</v>
      </c>
      <c r="G673" s="172">
        <f>SUM(F673:F676)/SUM(D673:D676)</f>
        <v>1</v>
      </c>
      <c r="H673" s="174"/>
    </row>
    <row r="674" spans="1:8" s="5" customFormat="1" ht="12.75">
      <c r="A674" s="167"/>
      <c r="B674" s="170"/>
      <c r="C674" s="19" t="s">
        <v>13</v>
      </c>
      <c r="D674" s="20">
        <v>127.4</v>
      </c>
      <c r="E674" s="20">
        <v>127.4</v>
      </c>
      <c r="F674" s="20">
        <v>127.4</v>
      </c>
      <c r="G674" s="173"/>
      <c r="H674" s="175"/>
    </row>
    <row r="675" spans="1:8" s="5" customFormat="1" ht="12.75">
      <c r="A675" s="167"/>
      <c r="B675" s="170"/>
      <c r="C675" s="19" t="s">
        <v>14</v>
      </c>
      <c r="D675" s="20">
        <v>15.8</v>
      </c>
      <c r="E675" s="20">
        <v>15.8</v>
      </c>
      <c r="F675" s="20">
        <v>15.8</v>
      </c>
      <c r="G675" s="173"/>
      <c r="H675" s="175"/>
    </row>
    <row r="676" spans="1:8" s="5" customFormat="1" ht="47.25" customHeight="1" thickBot="1">
      <c r="A676" s="168"/>
      <c r="B676" s="171"/>
      <c r="C676" s="21" t="s">
        <v>15</v>
      </c>
      <c r="D676" s="22">
        <v>0</v>
      </c>
      <c r="E676" s="22">
        <v>0</v>
      </c>
      <c r="F676" s="22">
        <v>0</v>
      </c>
      <c r="G676" s="177"/>
      <c r="H676" s="176"/>
    </row>
    <row r="677" spans="1:8" s="4" customFormat="1" ht="12.75">
      <c r="A677" s="190" t="s">
        <v>21</v>
      </c>
      <c r="B677" s="193" t="s">
        <v>124</v>
      </c>
      <c r="C677" s="36" t="s">
        <v>12</v>
      </c>
      <c r="D677" s="37">
        <f aca="true" t="shared" si="45" ref="D677:F680">D681</f>
        <v>0</v>
      </c>
      <c r="E677" s="37">
        <f t="shared" si="45"/>
        <v>0</v>
      </c>
      <c r="F677" s="37">
        <f t="shared" si="45"/>
        <v>0</v>
      </c>
      <c r="G677" s="196">
        <f>SUM(F677:F680)/SUM(D677:D680)</f>
        <v>0.5</v>
      </c>
      <c r="H677" s="199"/>
    </row>
    <row r="678" spans="1:8" s="4" customFormat="1" ht="12.75">
      <c r="A678" s="191"/>
      <c r="B678" s="194"/>
      <c r="C678" s="38" t="s">
        <v>13</v>
      </c>
      <c r="D678" s="39">
        <f t="shared" si="45"/>
        <v>0</v>
      </c>
      <c r="E678" s="39">
        <f>E682</f>
        <v>0</v>
      </c>
      <c r="F678" s="39">
        <f>F682</f>
        <v>0</v>
      </c>
      <c r="G678" s="197"/>
      <c r="H678" s="200"/>
    </row>
    <row r="679" spans="1:8" s="4" customFormat="1" ht="12.75">
      <c r="A679" s="191"/>
      <c r="B679" s="194"/>
      <c r="C679" s="38" t="s">
        <v>14</v>
      </c>
      <c r="D679" s="39">
        <f t="shared" si="45"/>
        <v>1200</v>
      </c>
      <c r="E679" s="39">
        <f>E683</f>
        <v>600</v>
      </c>
      <c r="F679" s="39">
        <f>F683</f>
        <v>600</v>
      </c>
      <c r="G679" s="197"/>
      <c r="H679" s="200"/>
    </row>
    <row r="680" spans="1:8" s="4" customFormat="1" ht="24.75" customHeight="1" thickBot="1">
      <c r="A680" s="192"/>
      <c r="B680" s="195"/>
      <c r="C680" s="40" t="s">
        <v>15</v>
      </c>
      <c r="D680" s="41">
        <f t="shared" si="45"/>
        <v>0</v>
      </c>
      <c r="E680" s="41">
        <f t="shared" si="45"/>
        <v>0</v>
      </c>
      <c r="F680" s="41">
        <f t="shared" si="45"/>
        <v>0</v>
      </c>
      <c r="G680" s="198"/>
      <c r="H680" s="201"/>
    </row>
    <row r="681" spans="1:8" ht="22.5" customHeight="1">
      <c r="A681" s="167" t="s">
        <v>22</v>
      </c>
      <c r="B681" s="170" t="s">
        <v>126</v>
      </c>
      <c r="C681" s="47" t="s">
        <v>12</v>
      </c>
      <c r="D681" s="48">
        <v>0</v>
      </c>
      <c r="E681" s="48">
        <v>0</v>
      </c>
      <c r="F681" s="48">
        <v>0</v>
      </c>
      <c r="G681" s="172">
        <f>SUM(F681:F684)/SUM(D681:D684)</f>
        <v>0.5</v>
      </c>
      <c r="H681" s="174"/>
    </row>
    <row r="682" spans="1:8" ht="21" customHeight="1">
      <c r="A682" s="167"/>
      <c r="B682" s="170"/>
      <c r="C682" s="19" t="s">
        <v>13</v>
      </c>
      <c r="D682" s="20">
        <v>0</v>
      </c>
      <c r="E682" s="20">
        <v>0</v>
      </c>
      <c r="F682" s="20">
        <v>0</v>
      </c>
      <c r="G682" s="173"/>
      <c r="H682" s="175"/>
    </row>
    <row r="683" spans="1:8" ht="20.25" customHeight="1">
      <c r="A683" s="167"/>
      <c r="B683" s="170"/>
      <c r="C683" s="19" t="s">
        <v>14</v>
      </c>
      <c r="D683" s="20">
        <v>1200</v>
      </c>
      <c r="E683" s="20">
        <v>600</v>
      </c>
      <c r="F683" s="20">
        <v>600</v>
      </c>
      <c r="G683" s="173"/>
      <c r="H683" s="175"/>
    </row>
    <row r="684" spans="1:8" ht="25.5" customHeight="1" thickBot="1">
      <c r="A684" s="168"/>
      <c r="B684" s="171"/>
      <c r="C684" s="21" t="s">
        <v>15</v>
      </c>
      <c r="D684" s="22">
        <v>0</v>
      </c>
      <c r="E684" s="22">
        <v>0</v>
      </c>
      <c r="F684" s="22">
        <v>0</v>
      </c>
      <c r="G684" s="177"/>
      <c r="H684" s="176"/>
    </row>
    <row r="685" spans="1:8" s="4" customFormat="1" ht="12.75" customHeight="1">
      <c r="A685" s="190" t="s">
        <v>23</v>
      </c>
      <c r="B685" s="193" t="s">
        <v>127</v>
      </c>
      <c r="C685" s="36" t="s">
        <v>12</v>
      </c>
      <c r="D685" s="37">
        <f aca="true" t="shared" si="46" ref="D685:F688">D689</f>
        <v>0</v>
      </c>
      <c r="E685" s="37">
        <f t="shared" si="46"/>
        <v>0</v>
      </c>
      <c r="F685" s="37">
        <f t="shared" si="46"/>
        <v>0</v>
      </c>
      <c r="G685" s="196">
        <f>SUM(F685:F688)/SUM(D685:D688)</f>
        <v>0.3672462757211898</v>
      </c>
      <c r="H685" s="199"/>
    </row>
    <row r="686" spans="1:8" s="4" customFormat="1" ht="12.75">
      <c r="A686" s="191"/>
      <c r="B686" s="194"/>
      <c r="C686" s="38" t="s">
        <v>13</v>
      </c>
      <c r="D686" s="39">
        <f t="shared" si="46"/>
        <v>5359</v>
      </c>
      <c r="E686" s="39">
        <f t="shared" si="46"/>
        <v>1968</v>
      </c>
      <c r="F686" s="39">
        <f t="shared" si="46"/>
        <v>1968</v>
      </c>
      <c r="G686" s="197"/>
      <c r="H686" s="200"/>
    </row>
    <row r="687" spans="1:8" s="4" customFormat="1" ht="12.75">
      <c r="A687" s="191"/>
      <c r="B687" s="194"/>
      <c r="C687" s="38" t="s">
        <v>14</v>
      </c>
      <c r="D687" s="39">
        <f t="shared" si="46"/>
        <v>662.3</v>
      </c>
      <c r="E687" s="39">
        <f t="shared" si="46"/>
        <v>243.3</v>
      </c>
      <c r="F687" s="39">
        <f t="shared" si="46"/>
        <v>243.3</v>
      </c>
      <c r="G687" s="197"/>
      <c r="H687" s="200"/>
    </row>
    <row r="688" spans="1:15" s="4" customFormat="1" ht="31.5" customHeight="1" thickBot="1">
      <c r="A688" s="192"/>
      <c r="B688" s="195"/>
      <c r="C688" s="40" t="s">
        <v>15</v>
      </c>
      <c r="D688" s="41">
        <f t="shared" si="46"/>
        <v>0</v>
      </c>
      <c r="E688" s="41">
        <f t="shared" si="46"/>
        <v>0</v>
      </c>
      <c r="F688" s="41">
        <f t="shared" si="46"/>
        <v>0</v>
      </c>
      <c r="G688" s="198"/>
      <c r="H688" s="201"/>
      <c r="O688" s="42"/>
    </row>
    <row r="689" spans="1:8" ht="30" customHeight="1">
      <c r="A689" s="166" t="s">
        <v>24</v>
      </c>
      <c r="B689" s="169" t="s">
        <v>128</v>
      </c>
      <c r="C689" s="47" t="s">
        <v>12</v>
      </c>
      <c r="D689" s="48">
        <v>0</v>
      </c>
      <c r="E689" s="48">
        <v>0</v>
      </c>
      <c r="F689" s="48">
        <v>0</v>
      </c>
      <c r="G689" s="172">
        <f>SUM(F689:F692)/SUM(D689:D692)</f>
        <v>0.3672462757211898</v>
      </c>
      <c r="H689" s="174"/>
    </row>
    <row r="690" spans="1:8" ht="25.5" customHeight="1">
      <c r="A690" s="167"/>
      <c r="B690" s="170"/>
      <c r="C690" s="19" t="s">
        <v>13</v>
      </c>
      <c r="D690" s="20">
        <v>5359</v>
      </c>
      <c r="E690" s="20">
        <v>1968</v>
      </c>
      <c r="F690" s="20">
        <v>1968</v>
      </c>
      <c r="G690" s="173"/>
      <c r="H690" s="175"/>
    </row>
    <row r="691" spans="1:8" ht="26.25" customHeight="1">
      <c r="A691" s="167"/>
      <c r="B691" s="170"/>
      <c r="C691" s="19" t="s">
        <v>14</v>
      </c>
      <c r="D691" s="20">
        <v>662.3</v>
      </c>
      <c r="E691" s="20">
        <v>243.3</v>
      </c>
      <c r="F691" s="20">
        <v>243.3</v>
      </c>
      <c r="G691" s="173"/>
      <c r="H691" s="175"/>
    </row>
    <row r="692" spans="1:8" ht="32.25" customHeight="1" thickBot="1">
      <c r="A692" s="168"/>
      <c r="B692" s="171"/>
      <c r="C692" s="21" t="s">
        <v>15</v>
      </c>
      <c r="D692" s="22">
        <v>0</v>
      </c>
      <c r="E692" s="22">
        <v>0</v>
      </c>
      <c r="F692" s="22">
        <v>0</v>
      </c>
      <c r="G692" s="177"/>
      <c r="H692" s="176"/>
    </row>
    <row r="693" spans="1:8" ht="12.75">
      <c r="A693" s="178" t="s">
        <v>25</v>
      </c>
      <c r="B693" s="279" t="s">
        <v>18</v>
      </c>
      <c r="C693" s="128" t="s">
        <v>12</v>
      </c>
      <c r="D693" s="129">
        <f>D669+D677+D685</f>
        <v>0</v>
      </c>
      <c r="E693" s="129">
        <f>E669+E677+E685</f>
        <v>0</v>
      </c>
      <c r="F693" s="129">
        <f>F669+F677+F685</f>
        <v>0</v>
      </c>
      <c r="G693" s="184">
        <f>SUM(F693:F697)/SUM(D693:D697)</f>
        <v>0.4462929248540398</v>
      </c>
      <c r="H693" s="187"/>
    </row>
    <row r="694" spans="1:8" ht="12.75">
      <c r="A694" s="179"/>
      <c r="B694" s="280"/>
      <c r="C694" s="130" t="s">
        <v>13</v>
      </c>
      <c r="D694" s="127">
        <f aca="true" t="shared" si="47" ref="D694:F695">D658+D670+D678+D686</f>
        <v>6020.4</v>
      </c>
      <c r="E694" s="127">
        <f t="shared" si="47"/>
        <v>2629.4</v>
      </c>
      <c r="F694" s="127">
        <f t="shared" si="47"/>
        <v>2629.4</v>
      </c>
      <c r="G694" s="185"/>
      <c r="H694" s="188"/>
    </row>
    <row r="695" spans="1:8" ht="12.75">
      <c r="A695" s="179"/>
      <c r="B695" s="280"/>
      <c r="C695" s="130" t="s">
        <v>14</v>
      </c>
      <c r="D695" s="127">
        <f t="shared" si="47"/>
        <v>1944.1</v>
      </c>
      <c r="E695" s="127">
        <f t="shared" si="47"/>
        <v>925.0999999999999</v>
      </c>
      <c r="F695" s="127">
        <f t="shared" si="47"/>
        <v>925.0999999999999</v>
      </c>
      <c r="G695" s="185"/>
      <c r="H695" s="188"/>
    </row>
    <row r="696" spans="1:8" ht="12.75">
      <c r="A696" s="179"/>
      <c r="B696" s="280"/>
      <c r="C696" s="143" t="s">
        <v>15</v>
      </c>
      <c r="D696" s="144">
        <v>0</v>
      </c>
      <c r="E696" s="144">
        <v>0</v>
      </c>
      <c r="F696" s="144">
        <v>0</v>
      </c>
      <c r="G696" s="185"/>
      <c r="H696" s="188"/>
    </row>
    <row r="697" spans="1:8" ht="13.5" thickBot="1">
      <c r="A697" s="180"/>
      <c r="B697" s="281"/>
      <c r="C697" s="131" t="s">
        <v>53</v>
      </c>
      <c r="D697" s="132">
        <f>SUM(D693:D696)</f>
        <v>7964.5</v>
      </c>
      <c r="E697" s="132">
        <f>SUM(E693:E696)</f>
        <v>3554.5</v>
      </c>
      <c r="F697" s="132">
        <f>SUM(F693:F696)</f>
        <v>3554.5</v>
      </c>
      <c r="G697" s="186"/>
      <c r="H697" s="189"/>
    </row>
    <row r="698" spans="1:8" ht="44.25" customHeight="1">
      <c r="A698" s="113" t="s">
        <v>1</v>
      </c>
      <c r="B698" s="114"/>
      <c r="C698" s="234" t="s">
        <v>268</v>
      </c>
      <c r="D698" s="234"/>
      <c r="E698" s="234"/>
      <c r="F698" s="234"/>
      <c r="G698" s="234"/>
      <c r="H698" s="235"/>
    </row>
    <row r="699" spans="1:8" ht="15">
      <c r="A699" s="115" t="s">
        <v>2</v>
      </c>
      <c r="B699" s="29"/>
      <c r="C699" s="116" t="s">
        <v>279</v>
      </c>
      <c r="D699" s="30"/>
      <c r="E699" s="30"/>
      <c r="F699" s="30"/>
      <c r="G699" s="31"/>
      <c r="H699" s="32"/>
    </row>
    <row r="700" spans="1:9" ht="18" customHeight="1" thickBot="1">
      <c r="A700" s="117" t="s">
        <v>3</v>
      </c>
      <c r="B700" s="33"/>
      <c r="C700" s="118" t="s">
        <v>48</v>
      </c>
      <c r="D700" s="34"/>
      <c r="E700" s="34"/>
      <c r="F700" s="34"/>
      <c r="G700" s="35"/>
      <c r="H700" s="119"/>
      <c r="I700" s="8"/>
    </row>
    <row r="701" spans="1:8" ht="102.75" thickBot="1">
      <c r="A701" s="15" t="s">
        <v>4</v>
      </c>
      <c r="B701" s="120" t="s">
        <v>5</v>
      </c>
      <c r="C701" s="120" t="s">
        <v>6</v>
      </c>
      <c r="D701" s="16" t="s">
        <v>7</v>
      </c>
      <c r="E701" s="16" t="s">
        <v>8</v>
      </c>
      <c r="F701" s="16" t="s">
        <v>9</v>
      </c>
      <c r="G701" s="120" t="s">
        <v>10</v>
      </c>
      <c r="H701" s="121" t="s">
        <v>11</v>
      </c>
    </row>
    <row r="702" spans="1:8" s="4" customFormat="1" ht="12.75">
      <c r="A702" s="190">
        <v>1</v>
      </c>
      <c r="B702" s="193" t="s">
        <v>105</v>
      </c>
      <c r="C702" s="36" t="s">
        <v>12</v>
      </c>
      <c r="D702" s="37">
        <f aca="true" t="shared" si="48" ref="D702:F704">D707+D711+D715</f>
        <v>0</v>
      </c>
      <c r="E702" s="37">
        <f t="shared" si="48"/>
        <v>0</v>
      </c>
      <c r="F702" s="37">
        <f t="shared" si="48"/>
        <v>0</v>
      </c>
      <c r="G702" s="196">
        <f>SUM(F702:F706)/SUM(D702:D706)</f>
        <v>0.22645648817746</v>
      </c>
      <c r="H702" s="199"/>
    </row>
    <row r="703" spans="1:8" s="4" customFormat="1" ht="12.75">
      <c r="A703" s="191"/>
      <c r="B703" s="194"/>
      <c r="C703" s="38" t="s">
        <v>13</v>
      </c>
      <c r="D703" s="39">
        <f t="shared" si="48"/>
        <v>0</v>
      </c>
      <c r="E703" s="39">
        <f t="shared" si="48"/>
        <v>0</v>
      </c>
      <c r="F703" s="39">
        <f t="shared" si="48"/>
        <v>0</v>
      </c>
      <c r="G703" s="197"/>
      <c r="H703" s="200"/>
    </row>
    <row r="704" spans="1:8" s="4" customFormat="1" ht="12.75">
      <c r="A704" s="191"/>
      <c r="B704" s="194"/>
      <c r="C704" s="38" t="s">
        <v>14</v>
      </c>
      <c r="D704" s="39">
        <f t="shared" si="48"/>
        <v>1230.6999999999998</v>
      </c>
      <c r="E704" s="39">
        <f t="shared" si="48"/>
        <v>278.7</v>
      </c>
      <c r="F704" s="39">
        <f t="shared" si="48"/>
        <v>278.7</v>
      </c>
      <c r="G704" s="197"/>
      <c r="H704" s="200"/>
    </row>
    <row r="705" spans="1:8" s="4" customFormat="1" ht="12.75">
      <c r="A705" s="191"/>
      <c r="B705" s="194"/>
      <c r="C705" s="49" t="s">
        <v>15</v>
      </c>
      <c r="D705" s="50">
        <v>0</v>
      </c>
      <c r="E705" s="50">
        <v>0</v>
      </c>
      <c r="F705" s="50">
        <v>0</v>
      </c>
      <c r="G705" s="197"/>
      <c r="H705" s="200"/>
    </row>
    <row r="706" spans="1:8" s="4" customFormat="1" ht="15" customHeight="1" thickBot="1">
      <c r="A706" s="192"/>
      <c r="B706" s="195"/>
      <c r="C706" s="40" t="s">
        <v>53</v>
      </c>
      <c r="D706" s="41">
        <f>SUM(D702:D705)</f>
        <v>1230.6999999999998</v>
      </c>
      <c r="E706" s="41">
        <f>SUM(E702:E705)</f>
        <v>278.7</v>
      </c>
      <c r="F706" s="41">
        <f>SUM(F702:F705)</f>
        <v>278.7</v>
      </c>
      <c r="G706" s="198"/>
      <c r="H706" s="201"/>
    </row>
    <row r="707" spans="1:8" s="5" customFormat="1" ht="12.75">
      <c r="A707" s="166" t="s">
        <v>16</v>
      </c>
      <c r="B707" s="169" t="s">
        <v>269</v>
      </c>
      <c r="C707" s="17" t="s">
        <v>12</v>
      </c>
      <c r="D707" s="18">
        <v>0</v>
      </c>
      <c r="E707" s="18">
        <v>0</v>
      </c>
      <c r="F707" s="18">
        <v>0</v>
      </c>
      <c r="G707" s="172">
        <f>SUM(F707:F710)/SUM(D707:D710)</f>
        <v>0.28899082568807344</v>
      </c>
      <c r="H707" s="174"/>
    </row>
    <row r="708" spans="1:8" s="5" customFormat="1" ht="12.75">
      <c r="A708" s="167"/>
      <c r="B708" s="170"/>
      <c r="C708" s="19" t="s">
        <v>13</v>
      </c>
      <c r="D708" s="20">
        <v>0</v>
      </c>
      <c r="E708" s="20">
        <v>0</v>
      </c>
      <c r="F708" s="20">
        <v>0</v>
      </c>
      <c r="G708" s="173"/>
      <c r="H708" s="175"/>
    </row>
    <row r="709" spans="1:8" s="5" customFormat="1" ht="12.75">
      <c r="A709" s="167"/>
      <c r="B709" s="170"/>
      <c r="C709" s="19" t="s">
        <v>14</v>
      </c>
      <c r="D709" s="20">
        <v>784.8</v>
      </c>
      <c r="E709" s="20">
        <v>226.8</v>
      </c>
      <c r="F709" s="20">
        <v>226.8</v>
      </c>
      <c r="G709" s="173"/>
      <c r="H709" s="175"/>
    </row>
    <row r="710" spans="1:8" s="5" customFormat="1" ht="42.75" customHeight="1">
      <c r="A710" s="344"/>
      <c r="B710" s="345"/>
      <c r="C710" s="19" t="s">
        <v>15</v>
      </c>
      <c r="D710" s="20">
        <v>0</v>
      </c>
      <c r="E710" s="20">
        <v>0</v>
      </c>
      <c r="F710" s="20">
        <v>0</v>
      </c>
      <c r="G710" s="346"/>
      <c r="H710" s="347"/>
    </row>
    <row r="711" spans="1:8" s="4" customFormat="1" ht="12.75">
      <c r="A711" s="167" t="s">
        <v>17</v>
      </c>
      <c r="B711" s="170" t="s">
        <v>106</v>
      </c>
      <c r="C711" s="47" t="s">
        <v>12</v>
      </c>
      <c r="D711" s="48">
        <f aca="true" t="shared" si="49" ref="D711:F712">D719</f>
        <v>0</v>
      </c>
      <c r="E711" s="48">
        <f t="shared" si="49"/>
        <v>0</v>
      </c>
      <c r="F711" s="48">
        <f t="shared" si="49"/>
        <v>0</v>
      </c>
      <c r="G711" s="214">
        <f>SUM(F711:F714)/SUM(D711:D714)</f>
        <v>0.2525617842073538</v>
      </c>
      <c r="H711" s="175"/>
    </row>
    <row r="712" spans="1:8" s="4" customFormat="1" ht="12.75">
      <c r="A712" s="167"/>
      <c r="B712" s="170"/>
      <c r="C712" s="19" t="s">
        <v>13</v>
      </c>
      <c r="D712" s="20">
        <f t="shared" si="49"/>
        <v>0</v>
      </c>
      <c r="E712" s="20">
        <v>0</v>
      </c>
      <c r="F712" s="20">
        <v>0</v>
      </c>
      <c r="G712" s="214"/>
      <c r="H712" s="175"/>
    </row>
    <row r="713" spans="1:8" s="4" customFormat="1" ht="12.75">
      <c r="A713" s="167"/>
      <c r="B713" s="170"/>
      <c r="C713" s="19" t="s">
        <v>14</v>
      </c>
      <c r="D713" s="20">
        <v>165.9</v>
      </c>
      <c r="E713" s="20">
        <v>41.9</v>
      </c>
      <c r="F713" s="20">
        <v>41.9</v>
      </c>
      <c r="G713" s="214"/>
      <c r="H713" s="175"/>
    </row>
    <row r="714" spans="1:8" s="4" customFormat="1" ht="33" customHeight="1" thickBot="1">
      <c r="A714" s="168"/>
      <c r="B714" s="171"/>
      <c r="C714" s="21" t="s">
        <v>15</v>
      </c>
      <c r="D714" s="22">
        <v>0</v>
      </c>
      <c r="E714" s="22">
        <v>0</v>
      </c>
      <c r="F714" s="22">
        <v>0</v>
      </c>
      <c r="G714" s="264"/>
      <c r="H714" s="176"/>
    </row>
    <row r="715" spans="1:8" s="4" customFormat="1" ht="12.75">
      <c r="A715" s="167" t="s">
        <v>19</v>
      </c>
      <c r="B715" s="170" t="s">
        <v>270</v>
      </c>
      <c r="C715" s="47" t="s">
        <v>12</v>
      </c>
      <c r="D715" s="48">
        <v>0</v>
      </c>
      <c r="E715" s="48">
        <v>0</v>
      </c>
      <c r="F715" s="48">
        <v>0</v>
      </c>
      <c r="G715" s="214">
        <f>SUM(F715:F718)/SUM(D715:D718)</f>
        <v>0.03571428571428571</v>
      </c>
      <c r="H715" s="175"/>
    </row>
    <row r="716" spans="1:8" s="4" customFormat="1" ht="12.75">
      <c r="A716" s="167"/>
      <c r="B716" s="170"/>
      <c r="C716" s="19" t="s">
        <v>13</v>
      </c>
      <c r="D716" s="20">
        <f>D724</f>
        <v>0</v>
      </c>
      <c r="E716" s="20">
        <v>0</v>
      </c>
      <c r="F716" s="20">
        <v>0</v>
      </c>
      <c r="G716" s="214"/>
      <c r="H716" s="175"/>
    </row>
    <row r="717" spans="1:8" s="4" customFormat="1" ht="12.75">
      <c r="A717" s="167"/>
      <c r="B717" s="170"/>
      <c r="C717" s="19" t="s">
        <v>14</v>
      </c>
      <c r="D717" s="20">
        <v>280</v>
      </c>
      <c r="E717" s="20">
        <v>10</v>
      </c>
      <c r="F717" s="20">
        <v>10</v>
      </c>
      <c r="G717" s="214"/>
      <c r="H717" s="175"/>
    </row>
    <row r="718" spans="1:8" s="4" customFormat="1" ht="33" customHeight="1" thickBot="1">
      <c r="A718" s="168"/>
      <c r="B718" s="171"/>
      <c r="C718" s="21" t="s">
        <v>15</v>
      </c>
      <c r="D718" s="22">
        <v>0</v>
      </c>
      <c r="E718" s="22">
        <v>0</v>
      </c>
      <c r="F718" s="22">
        <v>0</v>
      </c>
      <c r="G718" s="264"/>
      <c r="H718" s="176"/>
    </row>
    <row r="719" spans="1:8" ht="19.5" customHeight="1">
      <c r="A719" s="191" t="s">
        <v>20</v>
      </c>
      <c r="B719" s="194" t="s">
        <v>107</v>
      </c>
      <c r="C719" s="91" t="s">
        <v>12</v>
      </c>
      <c r="D719" s="150">
        <v>0</v>
      </c>
      <c r="E719" s="150">
        <v>0</v>
      </c>
      <c r="F719" s="150">
        <v>0</v>
      </c>
      <c r="G719" s="196">
        <f>SUM(F719:F723)/SUM(D719:D723)</f>
        <v>0.5</v>
      </c>
      <c r="H719" s="199"/>
    </row>
    <row r="720" spans="1:8" ht="16.5" customHeight="1">
      <c r="A720" s="191"/>
      <c r="B720" s="194"/>
      <c r="C720" s="38" t="s">
        <v>13</v>
      </c>
      <c r="D720" s="39">
        <v>0</v>
      </c>
      <c r="E720" s="39">
        <v>0</v>
      </c>
      <c r="F720" s="39">
        <v>0</v>
      </c>
      <c r="G720" s="197"/>
      <c r="H720" s="200"/>
    </row>
    <row r="721" spans="1:8" ht="14.25" customHeight="1">
      <c r="A721" s="191"/>
      <c r="B721" s="194"/>
      <c r="C721" s="38" t="s">
        <v>14</v>
      </c>
      <c r="D721" s="39">
        <f>D726+D730</f>
        <v>915</v>
      </c>
      <c r="E721" s="39">
        <f>E726+E730</f>
        <v>457.5</v>
      </c>
      <c r="F721" s="39">
        <f>F726+F730</f>
        <v>457.5</v>
      </c>
      <c r="G721" s="197"/>
      <c r="H721" s="200"/>
    </row>
    <row r="722" spans="1:8" ht="15.75" customHeight="1">
      <c r="A722" s="191"/>
      <c r="B722" s="194"/>
      <c r="C722" s="49" t="s">
        <v>15</v>
      </c>
      <c r="D722" s="50">
        <v>0</v>
      </c>
      <c r="E722" s="50">
        <v>0</v>
      </c>
      <c r="F722" s="50">
        <v>0</v>
      </c>
      <c r="G722" s="197"/>
      <c r="H722" s="200"/>
    </row>
    <row r="723" spans="1:8" ht="16.5" customHeight="1" thickBot="1">
      <c r="A723" s="192"/>
      <c r="B723" s="195"/>
      <c r="C723" s="40" t="s">
        <v>53</v>
      </c>
      <c r="D723" s="41">
        <f>SUM(D719:D722)</f>
        <v>915</v>
      </c>
      <c r="E723" s="41">
        <f>SUM(E719:E722)</f>
        <v>457.5</v>
      </c>
      <c r="F723" s="41">
        <f>SUM(F719:F722)</f>
        <v>457.5</v>
      </c>
      <c r="G723" s="198"/>
      <c r="H723" s="201"/>
    </row>
    <row r="724" spans="1:8" ht="26.25" customHeight="1">
      <c r="A724" s="166" t="s">
        <v>21</v>
      </c>
      <c r="B724" s="169" t="s">
        <v>108</v>
      </c>
      <c r="C724" s="17" t="s">
        <v>12</v>
      </c>
      <c r="D724" s="18">
        <f>D702+D711</f>
        <v>0</v>
      </c>
      <c r="E724" s="18">
        <f>E702+E711</f>
        <v>0</v>
      </c>
      <c r="F724" s="18">
        <f>F702+F711</f>
        <v>0</v>
      </c>
      <c r="G724" s="273">
        <f>SUM(F724:F727)/SUM(D724:D727)</f>
        <v>0.5</v>
      </c>
      <c r="H724" s="174"/>
    </row>
    <row r="725" spans="1:8" ht="23.25" customHeight="1">
      <c r="A725" s="167"/>
      <c r="B725" s="170"/>
      <c r="C725" s="19" t="s">
        <v>13</v>
      </c>
      <c r="D725" s="48">
        <f>D703+D712</f>
        <v>0</v>
      </c>
      <c r="E725" s="48">
        <v>0</v>
      </c>
      <c r="F725" s="48">
        <v>0</v>
      </c>
      <c r="G725" s="214"/>
      <c r="H725" s="175"/>
    </row>
    <row r="726" spans="1:8" ht="31.5" customHeight="1">
      <c r="A726" s="167"/>
      <c r="B726" s="170"/>
      <c r="C726" s="19" t="s">
        <v>14</v>
      </c>
      <c r="D726" s="48">
        <v>915</v>
      </c>
      <c r="E726" s="48">
        <v>457.5</v>
      </c>
      <c r="F726" s="48">
        <v>457.5</v>
      </c>
      <c r="G726" s="214"/>
      <c r="H726" s="175"/>
    </row>
    <row r="727" spans="1:8" ht="69" customHeight="1" thickBot="1">
      <c r="A727" s="168"/>
      <c r="B727" s="171"/>
      <c r="C727" s="21" t="s">
        <v>15</v>
      </c>
      <c r="D727" s="48">
        <v>0</v>
      </c>
      <c r="E727" s="48">
        <v>0</v>
      </c>
      <c r="F727" s="48">
        <v>0</v>
      </c>
      <c r="G727" s="264"/>
      <c r="H727" s="176"/>
    </row>
    <row r="728" spans="1:8" s="4" customFormat="1" ht="12.75">
      <c r="A728" s="166" t="s">
        <v>22</v>
      </c>
      <c r="B728" s="169" t="s">
        <v>109</v>
      </c>
      <c r="C728" s="17" t="s">
        <v>12</v>
      </c>
      <c r="D728" s="18">
        <f>D732</f>
        <v>0</v>
      </c>
      <c r="E728" s="18">
        <f>E732</f>
        <v>0</v>
      </c>
      <c r="F728" s="18">
        <f>F732</f>
        <v>0</v>
      </c>
      <c r="G728" s="273">
        <v>0</v>
      </c>
      <c r="H728" s="174"/>
    </row>
    <row r="729" spans="1:8" s="4" customFormat="1" ht="12.75">
      <c r="A729" s="167"/>
      <c r="B729" s="170"/>
      <c r="C729" s="19" t="s">
        <v>13</v>
      </c>
      <c r="D729" s="20">
        <v>0</v>
      </c>
      <c r="E729" s="20">
        <v>0</v>
      </c>
      <c r="F729" s="20">
        <v>0</v>
      </c>
      <c r="G729" s="214"/>
      <c r="H729" s="175"/>
    </row>
    <row r="730" spans="1:8" s="4" customFormat="1" ht="12.75">
      <c r="A730" s="167"/>
      <c r="B730" s="170"/>
      <c r="C730" s="19" t="s">
        <v>14</v>
      </c>
      <c r="D730" s="20">
        <v>0</v>
      </c>
      <c r="E730" s="20">
        <v>0</v>
      </c>
      <c r="F730" s="20">
        <v>0</v>
      </c>
      <c r="G730" s="214"/>
      <c r="H730" s="175"/>
    </row>
    <row r="731" spans="1:8" s="4" customFormat="1" ht="53.25" customHeight="1" thickBot="1">
      <c r="A731" s="168"/>
      <c r="B731" s="171"/>
      <c r="C731" s="21" t="s">
        <v>15</v>
      </c>
      <c r="D731" s="22">
        <v>0</v>
      </c>
      <c r="E731" s="22">
        <v>0</v>
      </c>
      <c r="F731" s="22">
        <v>0</v>
      </c>
      <c r="G731" s="264"/>
      <c r="H731" s="176"/>
    </row>
    <row r="732" spans="1:8" s="5" customFormat="1" ht="12.75">
      <c r="A732" s="190" t="s">
        <v>23</v>
      </c>
      <c r="B732" s="193" t="s">
        <v>110</v>
      </c>
      <c r="C732" s="36" t="s">
        <v>12</v>
      </c>
      <c r="D732" s="37">
        <v>0</v>
      </c>
      <c r="E732" s="37">
        <v>0</v>
      </c>
      <c r="F732" s="37">
        <v>0</v>
      </c>
      <c r="G732" s="196">
        <f>SUM(F732:F736)/SUM(D732:D736)</f>
        <v>0.5700825556353195</v>
      </c>
      <c r="H732" s="199"/>
    </row>
    <row r="733" spans="1:8" s="5" customFormat="1" ht="12.75">
      <c r="A733" s="191"/>
      <c r="B733" s="194"/>
      <c r="C733" s="38" t="s">
        <v>13</v>
      </c>
      <c r="D733" s="39">
        <f>D738+D742+D746</f>
        <v>531</v>
      </c>
      <c r="E733" s="39">
        <f>E738+E742+E746</f>
        <v>288</v>
      </c>
      <c r="F733" s="39">
        <f>F738+F742</f>
        <v>180</v>
      </c>
      <c r="G733" s="197"/>
      <c r="H733" s="200"/>
    </row>
    <row r="734" spans="1:8" s="5" customFormat="1" ht="12.75">
      <c r="A734" s="191"/>
      <c r="B734" s="194"/>
      <c r="C734" s="38" t="s">
        <v>14</v>
      </c>
      <c r="D734" s="39">
        <f>D739+D743+D747</f>
        <v>1697.8</v>
      </c>
      <c r="E734" s="39">
        <f>E739+E743+E747</f>
        <v>1109.2</v>
      </c>
      <c r="F734" s="39">
        <f>F739+F743+F747</f>
        <v>1090.6000000000001</v>
      </c>
      <c r="G734" s="197"/>
      <c r="H734" s="200"/>
    </row>
    <row r="735" spans="1:8" s="5" customFormat="1" ht="12.75">
      <c r="A735" s="191"/>
      <c r="B735" s="194"/>
      <c r="C735" s="49" t="s">
        <v>15</v>
      </c>
      <c r="D735" s="50">
        <v>0</v>
      </c>
      <c r="E735" s="50">
        <v>0</v>
      </c>
      <c r="F735" s="50">
        <v>0</v>
      </c>
      <c r="G735" s="197"/>
      <c r="H735" s="200"/>
    </row>
    <row r="736" spans="1:8" s="5" customFormat="1" ht="18" customHeight="1" thickBot="1">
      <c r="A736" s="192"/>
      <c r="B736" s="195"/>
      <c r="C736" s="40" t="s">
        <v>53</v>
      </c>
      <c r="D736" s="41">
        <f>SUM(D732:D735)</f>
        <v>2228.8</v>
      </c>
      <c r="E736" s="41">
        <f>SUM(E732:E735)</f>
        <v>1397.2</v>
      </c>
      <c r="F736" s="41">
        <f>SUM(F732:F735)</f>
        <v>1270.6000000000001</v>
      </c>
      <c r="G736" s="198"/>
      <c r="H736" s="201"/>
    </row>
    <row r="737" spans="1:8" ht="13.5" thickBot="1">
      <c r="A737" s="166" t="s">
        <v>24</v>
      </c>
      <c r="B737" s="169" t="s">
        <v>111</v>
      </c>
      <c r="C737" s="17" t="s">
        <v>12</v>
      </c>
      <c r="D737" s="18">
        <f>D728</f>
        <v>0</v>
      </c>
      <c r="E737" s="18">
        <f>E728</f>
        <v>0</v>
      </c>
      <c r="F737" s="18">
        <f>F728</f>
        <v>0</v>
      </c>
      <c r="G737" s="273">
        <f>SUM(F737:F740)/SUM(D737:D740)</f>
        <v>0.6731278008746828</v>
      </c>
      <c r="H737" s="174"/>
    </row>
    <row r="738" spans="1:8" ht="13.5" thickBot="1">
      <c r="A738" s="167"/>
      <c r="B738" s="170"/>
      <c r="C738" s="19" t="s">
        <v>13</v>
      </c>
      <c r="D738" s="18">
        <v>531</v>
      </c>
      <c r="E738" s="18">
        <v>288</v>
      </c>
      <c r="F738" s="18">
        <v>180</v>
      </c>
      <c r="G738" s="214"/>
      <c r="H738" s="175"/>
    </row>
    <row r="739" spans="1:8" ht="13.5" thickBot="1">
      <c r="A739" s="167"/>
      <c r="B739" s="170"/>
      <c r="C739" s="19" t="s">
        <v>14</v>
      </c>
      <c r="D739" s="18">
        <v>1321.1</v>
      </c>
      <c r="E739" s="18">
        <v>1085.3</v>
      </c>
      <c r="F739" s="18">
        <v>1066.7</v>
      </c>
      <c r="G739" s="214"/>
      <c r="H739" s="175"/>
    </row>
    <row r="740" spans="1:8" ht="42.75" customHeight="1" thickBot="1">
      <c r="A740" s="168"/>
      <c r="B740" s="171"/>
      <c r="C740" s="21" t="s">
        <v>15</v>
      </c>
      <c r="D740" s="18">
        <f>D731</f>
        <v>0</v>
      </c>
      <c r="E740" s="18">
        <f>E731</f>
        <v>0</v>
      </c>
      <c r="F740" s="18">
        <f>F731</f>
        <v>0</v>
      </c>
      <c r="G740" s="264"/>
      <c r="H740" s="176"/>
    </row>
    <row r="741" spans="1:8" s="4" customFormat="1" ht="12.75">
      <c r="A741" s="166" t="s">
        <v>25</v>
      </c>
      <c r="B741" s="169" t="s">
        <v>112</v>
      </c>
      <c r="C741" s="17" t="s">
        <v>12</v>
      </c>
      <c r="D741" s="18">
        <f>D749</f>
        <v>0</v>
      </c>
      <c r="E741" s="18">
        <f>E749</f>
        <v>0</v>
      </c>
      <c r="F741" s="18">
        <f>F749</f>
        <v>0</v>
      </c>
      <c r="G741" s="273">
        <f>SUM(F741:F744)/SUM(D741:D744)</f>
        <v>0.10542567269519189</v>
      </c>
      <c r="H741" s="174"/>
    </row>
    <row r="742" spans="1:8" s="4" customFormat="1" ht="12.75">
      <c r="A742" s="167"/>
      <c r="B742" s="170"/>
      <c r="C742" s="19" t="s">
        <v>13</v>
      </c>
      <c r="D742" s="20">
        <v>0</v>
      </c>
      <c r="E742" s="20">
        <v>0</v>
      </c>
      <c r="F742" s="20">
        <v>0</v>
      </c>
      <c r="G742" s="214"/>
      <c r="H742" s="175"/>
    </row>
    <row r="743" spans="1:8" s="4" customFormat="1" ht="12.75">
      <c r="A743" s="167"/>
      <c r="B743" s="170"/>
      <c r="C743" s="19" t="s">
        <v>14</v>
      </c>
      <c r="D743" s="20">
        <v>226.7</v>
      </c>
      <c r="E743" s="20">
        <v>23.9</v>
      </c>
      <c r="F743" s="20">
        <v>23.9</v>
      </c>
      <c r="G743" s="214"/>
      <c r="H743" s="175"/>
    </row>
    <row r="744" spans="1:8" s="4" customFormat="1" ht="36" customHeight="1" thickBot="1">
      <c r="A744" s="168"/>
      <c r="B744" s="171"/>
      <c r="C744" s="21" t="s">
        <v>15</v>
      </c>
      <c r="D744" s="22">
        <v>0</v>
      </c>
      <c r="E744" s="22">
        <v>0</v>
      </c>
      <c r="F744" s="22">
        <v>0</v>
      </c>
      <c r="G744" s="264"/>
      <c r="H744" s="176"/>
    </row>
    <row r="745" spans="1:8" s="4" customFormat="1" ht="12.75">
      <c r="A745" s="166" t="s">
        <v>28</v>
      </c>
      <c r="B745" s="169" t="s">
        <v>271</v>
      </c>
      <c r="C745" s="17" t="s">
        <v>12</v>
      </c>
      <c r="D745" s="18">
        <v>0</v>
      </c>
      <c r="E745" s="18">
        <v>0</v>
      </c>
      <c r="F745" s="18">
        <v>0</v>
      </c>
      <c r="G745" s="273">
        <v>0</v>
      </c>
      <c r="H745" s="174"/>
    </row>
    <row r="746" spans="1:8" s="4" customFormat="1" ht="12.75">
      <c r="A746" s="167"/>
      <c r="B746" s="170"/>
      <c r="C746" s="19" t="s">
        <v>13</v>
      </c>
      <c r="D746" s="20">
        <v>0</v>
      </c>
      <c r="E746" s="20">
        <v>0</v>
      </c>
      <c r="F746" s="20">
        <v>0</v>
      </c>
      <c r="G746" s="214"/>
      <c r="H746" s="175"/>
    </row>
    <row r="747" spans="1:8" s="4" customFormat="1" ht="12.75">
      <c r="A747" s="167"/>
      <c r="B747" s="170"/>
      <c r="C747" s="19" t="s">
        <v>14</v>
      </c>
      <c r="D747" s="20">
        <v>150</v>
      </c>
      <c r="E747" s="20">
        <v>0</v>
      </c>
      <c r="F747" s="20">
        <v>0</v>
      </c>
      <c r="G747" s="214"/>
      <c r="H747" s="175"/>
    </row>
    <row r="748" spans="1:8" s="4" customFormat="1" ht="36" customHeight="1" thickBot="1">
      <c r="A748" s="168"/>
      <c r="B748" s="171"/>
      <c r="C748" s="21" t="s">
        <v>15</v>
      </c>
      <c r="D748" s="22">
        <v>0</v>
      </c>
      <c r="E748" s="22">
        <v>0</v>
      </c>
      <c r="F748" s="22">
        <v>0</v>
      </c>
      <c r="G748" s="264"/>
      <c r="H748" s="176"/>
    </row>
    <row r="749" spans="1:8" s="5" customFormat="1" ht="12.75">
      <c r="A749" s="190" t="s">
        <v>29</v>
      </c>
      <c r="B749" s="193" t="s">
        <v>113</v>
      </c>
      <c r="C749" s="36" t="s">
        <v>12</v>
      </c>
      <c r="D749" s="37">
        <v>0</v>
      </c>
      <c r="E749" s="37">
        <v>0</v>
      </c>
      <c r="F749" s="37">
        <v>0</v>
      </c>
      <c r="G749" s="196">
        <f>SUM(F749:F753)/SUM(D749:D753)</f>
        <v>0.049199531433033974</v>
      </c>
      <c r="H749" s="199"/>
    </row>
    <row r="750" spans="1:8" s="5" customFormat="1" ht="12.75">
      <c r="A750" s="191"/>
      <c r="B750" s="194"/>
      <c r="C750" s="38" t="s">
        <v>13</v>
      </c>
      <c r="D750" s="39">
        <f aca="true" t="shared" si="50" ref="D750:F751">D755+D759</f>
        <v>500</v>
      </c>
      <c r="E750" s="39">
        <f t="shared" si="50"/>
        <v>0</v>
      </c>
      <c r="F750" s="39">
        <f t="shared" si="50"/>
        <v>0</v>
      </c>
      <c r="G750" s="197"/>
      <c r="H750" s="200"/>
    </row>
    <row r="751" spans="1:8" s="5" customFormat="1" ht="12.75">
      <c r="A751" s="191"/>
      <c r="B751" s="194"/>
      <c r="C751" s="38" t="s">
        <v>14</v>
      </c>
      <c r="D751" s="39">
        <f t="shared" si="50"/>
        <v>780.5</v>
      </c>
      <c r="E751" s="39">
        <f t="shared" si="50"/>
        <v>144.1</v>
      </c>
      <c r="F751" s="39">
        <f t="shared" si="50"/>
        <v>63</v>
      </c>
      <c r="G751" s="197"/>
      <c r="H751" s="200"/>
    </row>
    <row r="752" spans="1:8" s="5" customFormat="1" ht="12.75">
      <c r="A752" s="191"/>
      <c r="B752" s="194"/>
      <c r="C752" s="49" t="s">
        <v>15</v>
      </c>
      <c r="D752" s="50">
        <v>0</v>
      </c>
      <c r="E752" s="50">
        <v>0</v>
      </c>
      <c r="F752" s="50">
        <v>0</v>
      </c>
      <c r="G752" s="197"/>
      <c r="H752" s="200"/>
    </row>
    <row r="753" spans="1:8" s="5" customFormat="1" ht="18" customHeight="1" thickBot="1">
      <c r="A753" s="192"/>
      <c r="B753" s="195"/>
      <c r="C753" s="40" t="s">
        <v>53</v>
      </c>
      <c r="D753" s="41">
        <f>SUM(D749:D752)</f>
        <v>1280.5</v>
      </c>
      <c r="E753" s="41">
        <f>SUM(E749:E752)</f>
        <v>144.1</v>
      </c>
      <c r="F753" s="41">
        <f>SUM(F749:F752)</f>
        <v>63</v>
      </c>
      <c r="G753" s="198"/>
      <c r="H753" s="201"/>
    </row>
    <row r="754" spans="1:8" s="5" customFormat="1" ht="12.75">
      <c r="A754" s="166" t="s">
        <v>30</v>
      </c>
      <c r="B754" s="169" t="s">
        <v>114</v>
      </c>
      <c r="C754" s="17" t="s">
        <v>12</v>
      </c>
      <c r="D754" s="18">
        <v>0</v>
      </c>
      <c r="E754" s="18">
        <v>0</v>
      </c>
      <c r="F754" s="18">
        <v>0</v>
      </c>
      <c r="G754" s="172">
        <f>SUM(F754:F757)/SUM(D754:D757)</f>
        <v>0.08765827187978294</v>
      </c>
      <c r="H754" s="174"/>
    </row>
    <row r="755" spans="1:8" s="5" customFormat="1" ht="12.75">
      <c r="A755" s="167"/>
      <c r="B755" s="170"/>
      <c r="C755" s="19" t="s">
        <v>13</v>
      </c>
      <c r="D755" s="20">
        <v>0</v>
      </c>
      <c r="E755" s="20">
        <v>0</v>
      </c>
      <c r="F755" s="20">
        <v>0</v>
      </c>
      <c r="G755" s="173"/>
      <c r="H755" s="175"/>
    </row>
    <row r="756" spans="1:8" s="5" customFormat="1" ht="12.75">
      <c r="A756" s="167"/>
      <c r="B756" s="170"/>
      <c r="C756" s="19" t="s">
        <v>14</v>
      </c>
      <c r="D756" s="20">
        <v>718.7</v>
      </c>
      <c r="E756" s="20">
        <v>144.1</v>
      </c>
      <c r="F756" s="20">
        <v>63</v>
      </c>
      <c r="G756" s="173"/>
      <c r="H756" s="175"/>
    </row>
    <row r="757" spans="1:8" s="5" customFormat="1" ht="22.5" customHeight="1" thickBot="1">
      <c r="A757" s="168"/>
      <c r="B757" s="171"/>
      <c r="C757" s="21" t="s">
        <v>15</v>
      </c>
      <c r="D757" s="22">
        <v>0</v>
      </c>
      <c r="E757" s="22">
        <v>0</v>
      </c>
      <c r="F757" s="22">
        <v>0</v>
      </c>
      <c r="G757" s="177"/>
      <c r="H757" s="176"/>
    </row>
    <row r="758" spans="1:8" s="5" customFormat="1" ht="12.75" customHeight="1">
      <c r="A758" s="166" t="s">
        <v>31</v>
      </c>
      <c r="B758" s="169" t="s">
        <v>115</v>
      </c>
      <c r="C758" s="17" t="s">
        <v>12</v>
      </c>
      <c r="D758" s="18">
        <v>0</v>
      </c>
      <c r="E758" s="18">
        <v>0</v>
      </c>
      <c r="F758" s="18">
        <v>0</v>
      </c>
      <c r="G758" s="273">
        <f>SUM(F758:F761)/SUM(D758:D761)</f>
        <v>0</v>
      </c>
      <c r="H758" s="174"/>
    </row>
    <row r="759" spans="1:8" s="5" customFormat="1" ht="12.75">
      <c r="A759" s="167"/>
      <c r="B759" s="170"/>
      <c r="C759" s="19" t="s">
        <v>13</v>
      </c>
      <c r="D759" s="20">
        <v>500</v>
      </c>
      <c r="E759" s="20">
        <v>0</v>
      </c>
      <c r="F759" s="20">
        <v>0</v>
      </c>
      <c r="G759" s="214"/>
      <c r="H759" s="175"/>
    </row>
    <row r="760" spans="1:8" s="5" customFormat="1" ht="12.75">
      <c r="A760" s="167"/>
      <c r="B760" s="170"/>
      <c r="C760" s="19" t="s">
        <v>14</v>
      </c>
      <c r="D760" s="20">
        <v>61.8</v>
      </c>
      <c r="E760" s="20">
        <v>0</v>
      </c>
      <c r="F760" s="20">
        <v>0</v>
      </c>
      <c r="G760" s="214"/>
      <c r="H760" s="175"/>
    </row>
    <row r="761" spans="1:8" s="5" customFormat="1" ht="18.75" customHeight="1" thickBot="1">
      <c r="A761" s="168"/>
      <c r="B761" s="171"/>
      <c r="C761" s="21" t="s">
        <v>15</v>
      </c>
      <c r="D761" s="22">
        <v>0</v>
      </c>
      <c r="E761" s="22">
        <v>0</v>
      </c>
      <c r="F761" s="22">
        <v>0</v>
      </c>
      <c r="G761" s="264"/>
      <c r="H761" s="176"/>
    </row>
    <row r="762" spans="1:8" ht="12.75">
      <c r="A762" s="178" t="s">
        <v>32</v>
      </c>
      <c r="B762" s="279" t="s">
        <v>18</v>
      </c>
      <c r="C762" s="128" t="s">
        <v>12</v>
      </c>
      <c r="D762" s="129">
        <f>D724</f>
        <v>0</v>
      </c>
      <c r="E762" s="129">
        <f>E724</f>
        <v>0</v>
      </c>
      <c r="F762" s="129">
        <f>F724</f>
        <v>0</v>
      </c>
      <c r="G762" s="184">
        <f>SUM(F762:F765)/SUM(D762:D765)</f>
        <v>0.36601237842617157</v>
      </c>
      <c r="H762" s="187"/>
    </row>
    <row r="763" spans="1:8" ht="12.75">
      <c r="A763" s="179"/>
      <c r="B763" s="280"/>
      <c r="C763" s="130" t="s">
        <v>13</v>
      </c>
      <c r="D763" s="127">
        <f aca="true" t="shared" si="51" ref="D763:F764">D703+D720+D733+D750</f>
        <v>1031</v>
      </c>
      <c r="E763" s="127">
        <f t="shared" si="51"/>
        <v>288</v>
      </c>
      <c r="F763" s="127">
        <f t="shared" si="51"/>
        <v>180</v>
      </c>
      <c r="G763" s="185"/>
      <c r="H763" s="188"/>
    </row>
    <row r="764" spans="1:8" ht="12.75">
      <c r="A764" s="179"/>
      <c r="B764" s="280"/>
      <c r="C764" s="130" t="s">
        <v>14</v>
      </c>
      <c r="D764" s="127">
        <f t="shared" si="51"/>
        <v>4624</v>
      </c>
      <c r="E764" s="127">
        <f t="shared" si="51"/>
        <v>1989.5</v>
      </c>
      <c r="F764" s="127">
        <f t="shared" si="51"/>
        <v>1889.8000000000002</v>
      </c>
      <c r="G764" s="185"/>
      <c r="H764" s="188"/>
    </row>
    <row r="765" spans="1:8" ht="13.5" thickBot="1">
      <c r="A765" s="180"/>
      <c r="B765" s="281"/>
      <c r="C765" s="131" t="s">
        <v>15</v>
      </c>
      <c r="D765" s="132">
        <f>D727</f>
        <v>0</v>
      </c>
      <c r="E765" s="132">
        <f>E727</f>
        <v>0</v>
      </c>
      <c r="F765" s="132">
        <f>F727</f>
        <v>0</v>
      </c>
      <c r="G765" s="186"/>
      <c r="H765" s="189"/>
    </row>
    <row r="766" spans="1:8" ht="36" customHeight="1">
      <c r="A766" s="113" t="s">
        <v>1</v>
      </c>
      <c r="B766" s="114"/>
      <c r="C766" s="234" t="s">
        <v>260</v>
      </c>
      <c r="D766" s="234"/>
      <c r="E766" s="234"/>
      <c r="F766" s="234"/>
      <c r="G766" s="234"/>
      <c r="H766" s="235"/>
    </row>
    <row r="767" spans="1:8" ht="15">
      <c r="A767" s="115" t="s">
        <v>2</v>
      </c>
      <c r="B767" s="29"/>
      <c r="C767" s="116" t="s">
        <v>278</v>
      </c>
      <c r="D767" s="30"/>
      <c r="E767" s="30"/>
      <c r="F767" s="30"/>
      <c r="G767" s="31"/>
      <c r="H767" s="32"/>
    </row>
    <row r="768" spans="1:8" ht="23.25" customHeight="1" thickBot="1">
      <c r="A768" s="117" t="s">
        <v>3</v>
      </c>
      <c r="B768" s="33"/>
      <c r="C768" s="145" t="s">
        <v>50</v>
      </c>
      <c r="D768" s="146"/>
      <c r="E768" s="146"/>
      <c r="F768" s="34"/>
      <c r="G768" s="35"/>
      <c r="H768" s="45"/>
    </row>
    <row r="769" spans="1:8" s="5" customFormat="1" ht="102.75" thickBot="1">
      <c r="A769" s="15" t="s">
        <v>4</v>
      </c>
      <c r="B769" s="120" t="s">
        <v>5</v>
      </c>
      <c r="C769" s="120" t="s">
        <v>6</v>
      </c>
      <c r="D769" s="147" t="s">
        <v>7</v>
      </c>
      <c r="E769" s="147" t="s">
        <v>8</v>
      </c>
      <c r="F769" s="147" t="s">
        <v>9</v>
      </c>
      <c r="G769" s="120" t="s">
        <v>10</v>
      </c>
      <c r="H769" s="121" t="s">
        <v>11</v>
      </c>
    </row>
    <row r="770" spans="1:8" s="4" customFormat="1" ht="12.75">
      <c r="A770" s="190">
        <v>1</v>
      </c>
      <c r="B770" s="193" t="s">
        <v>141</v>
      </c>
      <c r="C770" s="36" t="s">
        <v>12</v>
      </c>
      <c r="D770" s="149">
        <f aca="true" t="shared" si="52" ref="D770:F773">D774+D798</f>
        <v>0</v>
      </c>
      <c r="E770" s="149">
        <f t="shared" si="52"/>
        <v>0</v>
      </c>
      <c r="F770" s="149">
        <f t="shared" si="52"/>
        <v>0</v>
      </c>
      <c r="G770" s="196">
        <f>SUM(F770:F773)/SUM(D770:D773)</f>
        <v>0.3251255696773452</v>
      </c>
      <c r="H770" s="199"/>
    </row>
    <row r="771" spans="1:8" s="4" customFormat="1" ht="12.75">
      <c r="A771" s="191"/>
      <c r="B771" s="194"/>
      <c r="C771" s="38" t="s">
        <v>13</v>
      </c>
      <c r="D771" s="39">
        <f t="shared" si="52"/>
        <v>0</v>
      </c>
      <c r="E771" s="39">
        <f t="shared" si="52"/>
        <v>0</v>
      </c>
      <c r="F771" s="39">
        <f t="shared" si="52"/>
        <v>0</v>
      </c>
      <c r="G771" s="197"/>
      <c r="H771" s="200"/>
    </row>
    <row r="772" spans="1:8" s="4" customFormat="1" ht="12.75">
      <c r="A772" s="191"/>
      <c r="B772" s="194"/>
      <c r="C772" s="38" t="s">
        <v>14</v>
      </c>
      <c r="D772" s="39">
        <f t="shared" si="52"/>
        <v>55783.770000000004</v>
      </c>
      <c r="E772" s="39">
        <f t="shared" si="52"/>
        <v>18136.73</v>
      </c>
      <c r="F772" s="39">
        <f t="shared" si="52"/>
        <v>18136.73</v>
      </c>
      <c r="G772" s="197"/>
      <c r="H772" s="200"/>
    </row>
    <row r="773" spans="1:8" s="4" customFormat="1" ht="13.5" thickBot="1">
      <c r="A773" s="192"/>
      <c r="B773" s="195"/>
      <c r="C773" s="40" t="s">
        <v>15</v>
      </c>
      <c r="D773" s="41">
        <f t="shared" si="52"/>
        <v>0</v>
      </c>
      <c r="E773" s="41">
        <f t="shared" si="52"/>
        <v>0</v>
      </c>
      <c r="F773" s="41">
        <f t="shared" si="52"/>
        <v>0</v>
      </c>
      <c r="G773" s="198"/>
      <c r="H773" s="201"/>
    </row>
    <row r="774" spans="1:8" s="4" customFormat="1" ht="12.75">
      <c r="A774" s="190" t="s">
        <v>16</v>
      </c>
      <c r="B774" s="193" t="s">
        <v>142</v>
      </c>
      <c r="C774" s="36" t="s">
        <v>12</v>
      </c>
      <c r="D774" s="46">
        <f aca="true" t="shared" si="53" ref="D774:F775">D778+D782+D786+D790</f>
        <v>0</v>
      </c>
      <c r="E774" s="46">
        <f t="shared" si="53"/>
        <v>0</v>
      </c>
      <c r="F774" s="46">
        <f t="shared" si="53"/>
        <v>0</v>
      </c>
      <c r="G774" s="196">
        <f>SUM(F774:F777)/SUM(D774:D777)</f>
        <v>0.23340376895484144</v>
      </c>
      <c r="H774" s="199"/>
    </row>
    <row r="775" spans="1:8" s="4" customFormat="1" ht="12.75">
      <c r="A775" s="191"/>
      <c r="B775" s="194"/>
      <c r="C775" s="38" t="s">
        <v>13</v>
      </c>
      <c r="D775" s="39">
        <f t="shared" si="53"/>
        <v>0</v>
      </c>
      <c r="E775" s="39">
        <f t="shared" si="53"/>
        <v>0</v>
      </c>
      <c r="F775" s="39">
        <f t="shared" si="53"/>
        <v>0</v>
      </c>
      <c r="G775" s="197"/>
      <c r="H775" s="200"/>
    </row>
    <row r="776" spans="1:8" s="4" customFormat="1" ht="12.75">
      <c r="A776" s="191"/>
      <c r="B776" s="194"/>
      <c r="C776" s="38" t="s">
        <v>14</v>
      </c>
      <c r="D776" s="39">
        <f>D780+D784+D788+D792+D796</f>
        <v>26960.79</v>
      </c>
      <c r="E776" s="39">
        <f>E780+E784+E788+E792+E796</f>
        <v>6292.75</v>
      </c>
      <c r="F776" s="39">
        <f>F780+F784+F788+F792+F796</f>
        <v>6292.75</v>
      </c>
      <c r="G776" s="197"/>
      <c r="H776" s="200"/>
    </row>
    <row r="777" spans="1:8" s="4" customFormat="1" ht="13.5" thickBot="1">
      <c r="A777" s="192"/>
      <c r="B777" s="195"/>
      <c r="C777" s="40" t="s">
        <v>15</v>
      </c>
      <c r="D777" s="150">
        <f>D781+D785+D789+D793</f>
        <v>0</v>
      </c>
      <c r="E777" s="150">
        <f>E781+E785+E789+E793</f>
        <v>0</v>
      </c>
      <c r="F777" s="150">
        <f>F781+F785+F789+F793</f>
        <v>0</v>
      </c>
      <c r="G777" s="198"/>
      <c r="H777" s="201"/>
    </row>
    <row r="778" spans="1:8" s="5" customFormat="1" ht="12.75" customHeight="1">
      <c r="A778" s="166" t="s">
        <v>17</v>
      </c>
      <c r="B778" s="169" t="s">
        <v>143</v>
      </c>
      <c r="C778" s="17" t="s">
        <v>12</v>
      </c>
      <c r="D778" s="18">
        <v>0</v>
      </c>
      <c r="E778" s="18">
        <v>0</v>
      </c>
      <c r="F778" s="18">
        <v>0</v>
      </c>
      <c r="G778" s="172">
        <f>SUM(F778:F781)/SUM(D778:D781)</f>
        <v>0</v>
      </c>
      <c r="H778" s="174"/>
    </row>
    <row r="779" spans="1:8" s="5" customFormat="1" ht="12.75">
      <c r="A779" s="167"/>
      <c r="B779" s="170"/>
      <c r="C779" s="19" t="s">
        <v>13</v>
      </c>
      <c r="D779" s="20">
        <v>0</v>
      </c>
      <c r="E779" s="20">
        <v>0</v>
      </c>
      <c r="F779" s="20">
        <v>0</v>
      </c>
      <c r="G779" s="173"/>
      <c r="H779" s="175"/>
    </row>
    <row r="780" spans="1:8" s="5" customFormat="1" ht="12.75">
      <c r="A780" s="167"/>
      <c r="B780" s="170"/>
      <c r="C780" s="19" t="s">
        <v>14</v>
      </c>
      <c r="D780" s="20">
        <v>13973.03</v>
      </c>
      <c r="E780" s="20">
        <v>0</v>
      </c>
      <c r="F780" s="20">
        <v>0</v>
      </c>
      <c r="G780" s="173"/>
      <c r="H780" s="175"/>
    </row>
    <row r="781" spans="1:8" s="5" customFormat="1" ht="13.5" thickBot="1">
      <c r="A781" s="168"/>
      <c r="B781" s="171"/>
      <c r="C781" s="21" t="s">
        <v>15</v>
      </c>
      <c r="D781" s="22">
        <v>0</v>
      </c>
      <c r="E781" s="22">
        <v>0</v>
      </c>
      <c r="F781" s="22">
        <v>0</v>
      </c>
      <c r="G781" s="177"/>
      <c r="H781" s="176"/>
    </row>
    <row r="782" spans="1:8" s="5" customFormat="1" ht="24" customHeight="1">
      <c r="A782" s="166" t="s">
        <v>19</v>
      </c>
      <c r="B782" s="169" t="s">
        <v>144</v>
      </c>
      <c r="C782" s="17" t="s">
        <v>12</v>
      </c>
      <c r="D782" s="18">
        <v>0</v>
      </c>
      <c r="E782" s="18">
        <v>0</v>
      </c>
      <c r="F782" s="18">
        <v>0</v>
      </c>
      <c r="G782" s="172">
        <f>SUM(F782:F785)/SUM(D782:D785)</f>
        <v>0.21975263544871707</v>
      </c>
      <c r="H782" s="174"/>
    </row>
    <row r="783" spans="1:8" s="5" customFormat="1" ht="21.75" customHeight="1">
      <c r="A783" s="167"/>
      <c r="B783" s="170"/>
      <c r="C783" s="19" t="s">
        <v>13</v>
      </c>
      <c r="D783" s="20">
        <v>0</v>
      </c>
      <c r="E783" s="20">
        <v>0</v>
      </c>
      <c r="F783" s="20">
        <v>0</v>
      </c>
      <c r="G783" s="173"/>
      <c r="H783" s="175"/>
    </row>
    <row r="784" spans="1:8" s="5" customFormat="1" ht="19.5" customHeight="1">
      <c r="A784" s="167"/>
      <c r="B784" s="170"/>
      <c r="C784" s="19" t="s">
        <v>14</v>
      </c>
      <c r="D784" s="20">
        <v>2135.31</v>
      </c>
      <c r="E784" s="20">
        <v>469.24</v>
      </c>
      <c r="F784" s="20">
        <v>469.24</v>
      </c>
      <c r="G784" s="173"/>
      <c r="H784" s="175"/>
    </row>
    <row r="785" spans="1:8" s="5" customFormat="1" ht="29.25" customHeight="1" thickBot="1">
      <c r="A785" s="168"/>
      <c r="B785" s="171"/>
      <c r="C785" s="21" t="s">
        <v>15</v>
      </c>
      <c r="D785" s="22">
        <v>0</v>
      </c>
      <c r="E785" s="22">
        <v>0</v>
      </c>
      <c r="F785" s="22">
        <v>0</v>
      </c>
      <c r="G785" s="177"/>
      <c r="H785" s="176"/>
    </row>
    <row r="786" spans="1:8" s="5" customFormat="1" ht="32.25" customHeight="1">
      <c r="A786" s="166" t="s">
        <v>20</v>
      </c>
      <c r="B786" s="169" t="s">
        <v>145</v>
      </c>
      <c r="C786" s="17" t="s">
        <v>12</v>
      </c>
      <c r="D786" s="18">
        <v>0</v>
      </c>
      <c r="E786" s="18">
        <v>0</v>
      </c>
      <c r="F786" s="18">
        <v>0</v>
      </c>
      <c r="G786" s="172">
        <f>SUM(F786:F789)/SUM(D786:D789)</f>
        <v>0.8385565068064922</v>
      </c>
      <c r="H786" s="174"/>
    </row>
    <row r="787" spans="1:8" s="5" customFormat="1" ht="22.5" customHeight="1">
      <c r="A787" s="167"/>
      <c r="B787" s="170"/>
      <c r="C787" s="19" t="s">
        <v>13</v>
      </c>
      <c r="D787" s="20">
        <v>0</v>
      </c>
      <c r="E787" s="20">
        <v>0</v>
      </c>
      <c r="F787" s="20">
        <v>0</v>
      </c>
      <c r="G787" s="173"/>
      <c r="H787" s="175"/>
    </row>
    <row r="788" spans="1:8" s="5" customFormat="1" ht="24.75" customHeight="1">
      <c r="A788" s="167"/>
      <c r="B788" s="170"/>
      <c r="C788" s="19" t="s">
        <v>14</v>
      </c>
      <c r="D788" s="20">
        <v>5997.95</v>
      </c>
      <c r="E788" s="20">
        <v>5029.62</v>
      </c>
      <c r="F788" s="20">
        <v>5029.62</v>
      </c>
      <c r="G788" s="173"/>
      <c r="H788" s="175"/>
    </row>
    <row r="789" spans="1:8" s="5" customFormat="1" ht="41.25" customHeight="1" thickBot="1">
      <c r="A789" s="168"/>
      <c r="B789" s="171"/>
      <c r="C789" s="21" t="s">
        <v>15</v>
      </c>
      <c r="D789" s="22">
        <v>0</v>
      </c>
      <c r="E789" s="22">
        <v>0</v>
      </c>
      <c r="F789" s="22">
        <v>0</v>
      </c>
      <c r="G789" s="177"/>
      <c r="H789" s="176"/>
    </row>
    <row r="790" spans="1:8" s="5" customFormat="1" ht="12.75" customHeight="1">
      <c r="A790" s="166" t="s">
        <v>21</v>
      </c>
      <c r="B790" s="169" t="s">
        <v>146</v>
      </c>
      <c r="C790" s="17" t="s">
        <v>12</v>
      </c>
      <c r="D790" s="18">
        <v>0</v>
      </c>
      <c r="E790" s="18">
        <v>0</v>
      </c>
      <c r="F790" s="18">
        <v>0</v>
      </c>
      <c r="G790" s="172">
        <f>SUM(F790:F793)/SUM(D790:D793)</f>
        <v>0.5</v>
      </c>
      <c r="H790" s="174"/>
    </row>
    <row r="791" spans="1:8" s="5" customFormat="1" ht="12.75">
      <c r="A791" s="167"/>
      <c r="B791" s="170"/>
      <c r="C791" s="19" t="s">
        <v>13</v>
      </c>
      <c r="D791" s="20">
        <v>0</v>
      </c>
      <c r="E791" s="20">
        <v>0</v>
      </c>
      <c r="F791" s="20">
        <v>0</v>
      </c>
      <c r="G791" s="173"/>
      <c r="H791" s="175"/>
    </row>
    <row r="792" spans="1:8" s="5" customFormat="1" ht="12.75">
      <c r="A792" s="167"/>
      <c r="B792" s="170"/>
      <c r="C792" s="19" t="s">
        <v>14</v>
      </c>
      <c r="D792" s="20">
        <v>1587.78</v>
      </c>
      <c r="E792" s="20">
        <v>793.89</v>
      </c>
      <c r="F792" s="20">
        <v>793.89</v>
      </c>
      <c r="G792" s="173"/>
      <c r="H792" s="175"/>
    </row>
    <row r="793" spans="1:8" s="5" customFormat="1" ht="13.5" thickBot="1">
      <c r="A793" s="168"/>
      <c r="B793" s="171"/>
      <c r="C793" s="21" t="s">
        <v>15</v>
      </c>
      <c r="D793" s="22">
        <v>0</v>
      </c>
      <c r="E793" s="22">
        <v>0</v>
      </c>
      <c r="F793" s="22">
        <v>0</v>
      </c>
      <c r="G793" s="173"/>
      <c r="H793" s="176"/>
    </row>
    <row r="794" spans="1:8" s="5" customFormat="1" ht="12.75" customHeight="1">
      <c r="A794" s="166" t="s">
        <v>22</v>
      </c>
      <c r="B794" s="169" t="s">
        <v>282</v>
      </c>
      <c r="C794" s="17" t="s">
        <v>12</v>
      </c>
      <c r="D794" s="18">
        <v>0</v>
      </c>
      <c r="E794" s="18">
        <v>0</v>
      </c>
      <c r="F794" s="18">
        <v>0</v>
      </c>
      <c r="G794" s="172">
        <f>SUM(F794:F797)/SUM(D794:D797)</f>
        <v>0</v>
      </c>
      <c r="H794" s="174"/>
    </row>
    <row r="795" spans="1:8" s="5" customFormat="1" ht="12.75">
      <c r="A795" s="167"/>
      <c r="B795" s="170"/>
      <c r="C795" s="19" t="s">
        <v>13</v>
      </c>
      <c r="D795" s="20">
        <v>0</v>
      </c>
      <c r="E795" s="20">
        <v>0</v>
      </c>
      <c r="F795" s="20">
        <v>0</v>
      </c>
      <c r="G795" s="173"/>
      <c r="H795" s="175"/>
    </row>
    <row r="796" spans="1:8" s="5" customFormat="1" ht="12.75">
      <c r="A796" s="167"/>
      <c r="B796" s="170"/>
      <c r="C796" s="19" t="s">
        <v>14</v>
      </c>
      <c r="D796" s="20">
        <v>3266.72</v>
      </c>
      <c r="E796" s="20">
        <v>0</v>
      </c>
      <c r="F796" s="20">
        <v>0</v>
      </c>
      <c r="G796" s="173"/>
      <c r="H796" s="175"/>
    </row>
    <row r="797" spans="1:8" s="5" customFormat="1" ht="13.5" thickBot="1">
      <c r="A797" s="168"/>
      <c r="B797" s="171"/>
      <c r="C797" s="21" t="s">
        <v>15</v>
      </c>
      <c r="D797" s="22">
        <v>0</v>
      </c>
      <c r="E797" s="22">
        <v>0</v>
      </c>
      <c r="F797" s="22">
        <v>0</v>
      </c>
      <c r="G797" s="173"/>
      <c r="H797" s="176"/>
    </row>
    <row r="798" spans="1:9" s="4" customFormat="1" ht="12.75">
      <c r="A798" s="190" t="s">
        <v>23</v>
      </c>
      <c r="B798" s="193" t="s">
        <v>147</v>
      </c>
      <c r="C798" s="36" t="s">
        <v>12</v>
      </c>
      <c r="D798" s="149">
        <f aca="true" t="shared" si="54" ref="D798:F800">D802</f>
        <v>0</v>
      </c>
      <c r="E798" s="149">
        <f t="shared" si="54"/>
        <v>0</v>
      </c>
      <c r="F798" s="149">
        <f t="shared" si="54"/>
        <v>0</v>
      </c>
      <c r="G798" s="319">
        <f>SUM(F798:F801)/SUM(D798:D801)</f>
        <v>0.4109214245022548</v>
      </c>
      <c r="H798" s="322"/>
      <c r="I798" s="81"/>
    </row>
    <row r="799" spans="1:9" s="4" customFormat="1" ht="12.75">
      <c r="A799" s="191"/>
      <c r="B799" s="194"/>
      <c r="C799" s="38" t="s">
        <v>13</v>
      </c>
      <c r="D799" s="39">
        <f t="shared" si="54"/>
        <v>0</v>
      </c>
      <c r="E799" s="39">
        <f t="shared" si="54"/>
        <v>0</v>
      </c>
      <c r="F799" s="39">
        <f t="shared" si="54"/>
        <v>0</v>
      </c>
      <c r="G799" s="320"/>
      <c r="H799" s="323"/>
      <c r="I799" s="81"/>
    </row>
    <row r="800" spans="1:9" s="4" customFormat="1" ht="12.75">
      <c r="A800" s="191"/>
      <c r="B800" s="194"/>
      <c r="C800" s="38" t="s">
        <v>14</v>
      </c>
      <c r="D800" s="39">
        <f>D804</f>
        <v>28822.98</v>
      </c>
      <c r="E800" s="39">
        <f t="shared" si="54"/>
        <v>11843.98</v>
      </c>
      <c r="F800" s="39">
        <f t="shared" si="54"/>
        <v>11843.98</v>
      </c>
      <c r="G800" s="320"/>
      <c r="H800" s="323"/>
      <c r="I800" s="81"/>
    </row>
    <row r="801" spans="1:9" s="4" customFormat="1" ht="13.5" thickBot="1">
      <c r="A801" s="192"/>
      <c r="B801" s="195"/>
      <c r="C801" s="40" t="s">
        <v>15</v>
      </c>
      <c r="D801" s="41">
        <f>D805</f>
        <v>0</v>
      </c>
      <c r="E801" s="41">
        <f>E805</f>
        <v>0</v>
      </c>
      <c r="F801" s="41">
        <f>F805</f>
        <v>0</v>
      </c>
      <c r="G801" s="321"/>
      <c r="H801" s="324"/>
      <c r="I801" s="81"/>
    </row>
    <row r="802" spans="1:8" ht="18.75" customHeight="1">
      <c r="A802" s="167" t="s">
        <v>24</v>
      </c>
      <c r="B802" s="170" t="s">
        <v>148</v>
      </c>
      <c r="C802" s="47" t="s">
        <v>12</v>
      </c>
      <c r="D802" s="48">
        <v>0</v>
      </c>
      <c r="E802" s="48">
        <v>0</v>
      </c>
      <c r="F802" s="48">
        <v>0</v>
      </c>
      <c r="G802" s="173">
        <f>SUM(F802:F805)/SUM(D802:D805)</f>
        <v>0.4109214245022548</v>
      </c>
      <c r="H802" s="174"/>
    </row>
    <row r="803" spans="1:8" ht="20.25" customHeight="1">
      <c r="A803" s="167"/>
      <c r="B803" s="170"/>
      <c r="C803" s="19" t="s">
        <v>13</v>
      </c>
      <c r="D803" s="20">
        <v>0</v>
      </c>
      <c r="E803" s="20">
        <v>0</v>
      </c>
      <c r="F803" s="20">
        <v>0</v>
      </c>
      <c r="G803" s="173"/>
      <c r="H803" s="175"/>
    </row>
    <row r="804" spans="1:8" ht="18" customHeight="1">
      <c r="A804" s="167"/>
      <c r="B804" s="170"/>
      <c r="C804" s="19" t="s">
        <v>14</v>
      </c>
      <c r="D804" s="20">
        <v>28822.98</v>
      </c>
      <c r="E804" s="20">
        <v>11843.98</v>
      </c>
      <c r="F804" s="20">
        <v>11843.98</v>
      </c>
      <c r="G804" s="173"/>
      <c r="H804" s="175"/>
    </row>
    <row r="805" spans="1:8" ht="15.75" customHeight="1" thickBot="1">
      <c r="A805" s="168"/>
      <c r="B805" s="171"/>
      <c r="C805" s="21" t="s">
        <v>15</v>
      </c>
      <c r="D805" s="22">
        <v>0</v>
      </c>
      <c r="E805" s="22">
        <v>0</v>
      </c>
      <c r="F805" s="22">
        <v>0</v>
      </c>
      <c r="G805" s="177"/>
      <c r="H805" s="176"/>
    </row>
    <row r="806" spans="1:8" ht="12.75">
      <c r="A806" s="178" t="s">
        <v>25</v>
      </c>
      <c r="B806" s="279" t="s">
        <v>18</v>
      </c>
      <c r="C806" s="128" t="s">
        <v>12</v>
      </c>
      <c r="D806" s="148">
        <f aca="true" t="shared" si="55" ref="D806:F809">D770</f>
        <v>0</v>
      </c>
      <c r="E806" s="148">
        <f t="shared" si="55"/>
        <v>0</v>
      </c>
      <c r="F806" s="148">
        <f t="shared" si="55"/>
        <v>0</v>
      </c>
      <c r="G806" s="184">
        <f>SUM(F806:F809)/SUM(D806:D809)</f>
        <v>0.3251255696773452</v>
      </c>
      <c r="H806" s="187"/>
    </row>
    <row r="807" spans="1:8" ht="12.75">
      <c r="A807" s="179"/>
      <c r="B807" s="280"/>
      <c r="C807" s="130" t="s">
        <v>13</v>
      </c>
      <c r="D807" s="127">
        <f t="shared" si="55"/>
        <v>0</v>
      </c>
      <c r="E807" s="127">
        <f t="shared" si="55"/>
        <v>0</v>
      </c>
      <c r="F807" s="127">
        <f t="shared" si="55"/>
        <v>0</v>
      </c>
      <c r="G807" s="185"/>
      <c r="H807" s="188"/>
    </row>
    <row r="808" spans="1:8" ht="12.75">
      <c r="A808" s="179"/>
      <c r="B808" s="280"/>
      <c r="C808" s="130" t="s">
        <v>14</v>
      </c>
      <c r="D808" s="127">
        <f t="shared" si="55"/>
        <v>55783.770000000004</v>
      </c>
      <c r="E808" s="127">
        <f t="shared" si="55"/>
        <v>18136.73</v>
      </c>
      <c r="F808" s="127">
        <f t="shared" si="55"/>
        <v>18136.73</v>
      </c>
      <c r="G808" s="185"/>
      <c r="H808" s="188"/>
    </row>
    <row r="809" spans="1:8" ht="13.5" thickBot="1">
      <c r="A809" s="180"/>
      <c r="B809" s="281"/>
      <c r="C809" s="131" t="s">
        <v>15</v>
      </c>
      <c r="D809" s="151">
        <f t="shared" si="55"/>
        <v>0</v>
      </c>
      <c r="E809" s="151">
        <f t="shared" si="55"/>
        <v>0</v>
      </c>
      <c r="F809" s="151">
        <f t="shared" si="55"/>
        <v>0</v>
      </c>
      <c r="G809" s="186"/>
      <c r="H809" s="189"/>
    </row>
    <row r="810" spans="1:8" ht="21.75" customHeight="1">
      <c r="A810" s="372"/>
      <c r="B810" s="369" t="s">
        <v>49</v>
      </c>
      <c r="C810" s="9" t="s">
        <v>12</v>
      </c>
      <c r="D810" s="10">
        <f>D45+D314+D395+D480+D532+D576+D649+D693+D762+D806</f>
        <v>0</v>
      </c>
      <c r="E810" s="10">
        <f>E45+E314+E395+E480+E532+E576+E649+E693+E762+E806</f>
        <v>0</v>
      </c>
      <c r="F810" s="10">
        <f>F45+F314+F395+F480+F532+F576+F649+F693+F762+F806</f>
        <v>0</v>
      </c>
      <c r="G810" s="366">
        <f>SUM(F810:F813)/SUM(D810:D813)</f>
        <v>0.44643441739676276</v>
      </c>
      <c r="H810" s="369"/>
    </row>
    <row r="811" spans="1:8" ht="14.25">
      <c r="A811" s="373"/>
      <c r="B811" s="370"/>
      <c r="C811" s="11" t="s">
        <v>13</v>
      </c>
      <c r="D811" s="12">
        <f>D46+D315+D396+D481+D533+D577+D650+D694+D763+D807</f>
        <v>1046373.47</v>
      </c>
      <c r="E811" s="12">
        <f>E46+E315+E396+E481+E533+E577+E650+E694+E763+E807</f>
        <v>504169.70000000007</v>
      </c>
      <c r="F811" s="12">
        <f>F46+F315+F396+F481+F533+F577+F650+F694+F763+F807</f>
        <v>500946.19000000006</v>
      </c>
      <c r="G811" s="367"/>
      <c r="H811" s="370"/>
    </row>
    <row r="812" spans="1:8" ht="14.25">
      <c r="A812" s="373"/>
      <c r="B812" s="370"/>
      <c r="C812" s="11" t="s">
        <v>14</v>
      </c>
      <c r="D812" s="12">
        <f>D47+D316+D397+D482+D534+D578+D651+D695+D764+D808</f>
        <v>848847.8500000001</v>
      </c>
      <c r="E812" s="12">
        <f>E47+E316+E397+E482+E534+E578+E651+E695+E764+E808</f>
        <v>345304.5199999999</v>
      </c>
      <c r="F812" s="12">
        <f>F47+F316+F397+F482+F534+F578+F651+F695+F764+F808</f>
        <v>345204.8199999999</v>
      </c>
      <c r="G812" s="367"/>
      <c r="H812" s="370"/>
    </row>
    <row r="813" spans="1:8" ht="28.5">
      <c r="A813" s="373"/>
      <c r="B813" s="370"/>
      <c r="C813" s="79" t="s">
        <v>276</v>
      </c>
      <c r="D813" s="80">
        <f>D579</f>
        <v>1873.7</v>
      </c>
      <c r="E813" s="80">
        <f>E579</f>
        <v>777.5</v>
      </c>
      <c r="F813" s="80">
        <f>F579</f>
        <v>777.5</v>
      </c>
      <c r="G813" s="367"/>
      <c r="H813" s="370"/>
    </row>
    <row r="814" spans="1:8" ht="13.5" thickBot="1">
      <c r="A814" s="374"/>
      <c r="B814" s="371"/>
      <c r="C814" s="43" t="s">
        <v>53</v>
      </c>
      <c r="D814" s="44">
        <f>SUM(D810:D813)</f>
        <v>1897095.02</v>
      </c>
      <c r="E814" s="44">
        <f>SUM(E810:E813)</f>
        <v>850251.72</v>
      </c>
      <c r="F814" s="44">
        <f>SUM(F810:F813)</f>
        <v>846928.51</v>
      </c>
      <c r="G814" s="368"/>
      <c r="H814" s="371"/>
    </row>
    <row r="815" spans="3:6" s="7" customFormat="1" ht="15.75">
      <c r="C815" s="1"/>
      <c r="D815" s="6"/>
      <c r="E815" s="6"/>
      <c r="F815" s="6"/>
    </row>
    <row r="816" spans="3:6" ht="15.75">
      <c r="C816" s="7"/>
      <c r="D816" s="7"/>
      <c r="E816" s="7"/>
      <c r="F816" s="7"/>
    </row>
  </sheetData>
  <sheetProtection/>
  <mergeCells count="761">
    <mergeCell ref="G395:G399"/>
    <mergeCell ref="H395:H399"/>
    <mergeCell ref="A476:A479"/>
    <mergeCell ref="B476:B479"/>
    <mergeCell ref="G476:G479"/>
    <mergeCell ref="G88:G92"/>
    <mergeCell ref="H88:H92"/>
    <mergeCell ref="G93:G97"/>
    <mergeCell ref="H93:H97"/>
    <mergeCell ref="A452:A455"/>
    <mergeCell ref="B452:B455"/>
    <mergeCell ref="G452:G455"/>
    <mergeCell ref="G745:G748"/>
    <mergeCell ref="H745:H748"/>
    <mergeCell ref="A400:B400"/>
    <mergeCell ref="A460:A463"/>
    <mergeCell ref="B460:B463"/>
    <mergeCell ref="G460:G463"/>
    <mergeCell ref="H460:H463"/>
    <mergeCell ref="H605:H608"/>
    <mergeCell ref="H609:H612"/>
    <mergeCell ref="G585:G588"/>
    <mergeCell ref="A53:A57"/>
    <mergeCell ref="B53:B57"/>
    <mergeCell ref="G53:G57"/>
    <mergeCell ref="H53:H57"/>
    <mergeCell ref="G68:G72"/>
    <mergeCell ref="H68:H72"/>
    <mergeCell ref="B68:B72"/>
    <mergeCell ref="G58:G62"/>
    <mergeCell ref="A63:A67"/>
    <mergeCell ref="B63:B67"/>
    <mergeCell ref="G810:G814"/>
    <mergeCell ref="H810:H814"/>
    <mergeCell ref="A810:A814"/>
    <mergeCell ref="B810:B814"/>
    <mergeCell ref="H649:H652"/>
    <mergeCell ref="H601:H604"/>
    <mergeCell ref="A715:A718"/>
    <mergeCell ref="B715:B718"/>
    <mergeCell ref="G715:G718"/>
    <mergeCell ref="H715:H718"/>
    <mergeCell ref="H585:H588"/>
    <mergeCell ref="G589:G592"/>
    <mergeCell ref="H589:H592"/>
    <mergeCell ref="G593:G596"/>
    <mergeCell ref="G597:G600"/>
    <mergeCell ref="H593:H596"/>
    <mergeCell ref="H597:H600"/>
    <mergeCell ref="G649:G652"/>
    <mergeCell ref="G601:G604"/>
    <mergeCell ref="G605:G608"/>
    <mergeCell ref="G609:G612"/>
    <mergeCell ref="G613:G616"/>
    <mergeCell ref="G617:G620"/>
    <mergeCell ref="G621:G624"/>
    <mergeCell ref="G645:G648"/>
    <mergeCell ref="G633:G636"/>
    <mergeCell ref="H452:H455"/>
    <mergeCell ref="H560:H563"/>
    <mergeCell ref="C581:H581"/>
    <mergeCell ref="G560:G563"/>
    <mergeCell ref="H548:H551"/>
    <mergeCell ref="H476:H479"/>
    <mergeCell ref="H516:H519"/>
    <mergeCell ref="H500:H503"/>
    <mergeCell ref="H512:H515"/>
    <mergeCell ref="H520:H523"/>
    <mergeCell ref="A444:A447"/>
    <mergeCell ref="B444:B447"/>
    <mergeCell ref="G444:G447"/>
    <mergeCell ref="H444:H447"/>
    <mergeCell ref="A448:A451"/>
    <mergeCell ref="B448:B451"/>
    <mergeCell ref="G448:G451"/>
    <mergeCell ref="H448:H451"/>
    <mergeCell ref="A436:A439"/>
    <mergeCell ref="B436:B439"/>
    <mergeCell ref="G436:G439"/>
    <mergeCell ref="H436:H439"/>
    <mergeCell ref="A440:A443"/>
    <mergeCell ref="B440:B443"/>
    <mergeCell ref="G440:G443"/>
    <mergeCell ref="H440:H443"/>
    <mergeCell ref="A428:A431"/>
    <mergeCell ref="B428:B431"/>
    <mergeCell ref="G428:G431"/>
    <mergeCell ref="H428:H431"/>
    <mergeCell ref="A432:A435"/>
    <mergeCell ref="B432:B435"/>
    <mergeCell ref="G432:G435"/>
    <mergeCell ref="H432:H435"/>
    <mergeCell ref="A424:A427"/>
    <mergeCell ref="B424:B427"/>
    <mergeCell ref="G424:G427"/>
    <mergeCell ref="H424:H427"/>
    <mergeCell ref="G420:G423"/>
    <mergeCell ref="H420:H423"/>
    <mergeCell ref="A661:A664"/>
    <mergeCell ref="B661:B664"/>
    <mergeCell ref="G661:G664"/>
    <mergeCell ref="H661:H664"/>
    <mergeCell ref="A657:A660"/>
    <mergeCell ref="B657:B660"/>
    <mergeCell ref="G657:G660"/>
    <mergeCell ref="H657:H660"/>
    <mergeCell ref="A412:A415"/>
    <mergeCell ref="B412:B415"/>
    <mergeCell ref="G412:G415"/>
    <mergeCell ref="H412:H415"/>
    <mergeCell ref="A404:A407"/>
    <mergeCell ref="B404:B407"/>
    <mergeCell ref="G404:G407"/>
    <mergeCell ref="H404:H407"/>
    <mergeCell ref="A408:A411"/>
    <mergeCell ref="B408:B411"/>
    <mergeCell ref="A391:A394"/>
    <mergeCell ref="B391:B394"/>
    <mergeCell ref="G391:G394"/>
    <mergeCell ref="H391:H394"/>
    <mergeCell ref="A395:A399"/>
    <mergeCell ref="B395:B399"/>
    <mergeCell ref="H754:H757"/>
    <mergeCell ref="H741:H744"/>
    <mergeCell ref="A383:A386"/>
    <mergeCell ref="B383:B386"/>
    <mergeCell ref="G383:G386"/>
    <mergeCell ref="H383:H386"/>
    <mergeCell ref="A387:A390"/>
    <mergeCell ref="B387:B390"/>
    <mergeCell ref="G387:G390"/>
    <mergeCell ref="H387:H390"/>
    <mergeCell ref="A373:A376"/>
    <mergeCell ref="B373:B376"/>
    <mergeCell ref="G373:G376"/>
    <mergeCell ref="H373:H376"/>
    <mergeCell ref="A377:A380"/>
    <mergeCell ref="B377:B380"/>
    <mergeCell ref="G377:G380"/>
    <mergeCell ref="H377:H380"/>
    <mergeCell ref="A369:A372"/>
    <mergeCell ref="B369:B372"/>
    <mergeCell ref="G369:G372"/>
    <mergeCell ref="H369:H372"/>
    <mergeCell ref="H359:H362"/>
    <mergeCell ref="G359:G362"/>
    <mergeCell ref="G363:G366"/>
    <mergeCell ref="H363:H366"/>
    <mergeCell ref="A359:A362"/>
    <mergeCell ref="B359:B362"/>
    <mergeCell ref="A351:A354"/>
    <mergeCell ref="B351:B354"/>
    <mergeCell ref="A355:A358"/>
    <mergeCell ref="B355:B358"/>
    <mergeCell ref="H355:H358"/>
    <mergeCell ref="A343:A346"/>
    <mergeCell ref="B343:B346"/>
    <mergeCell ref="G343:G346"/>
    <mergeCell ref="H343:H346"/>
    <mergeCell ref="A347:A350"/>
    <mergeCell ref="B347:B350"/>
    <mergeCell ref="G347:G350"/>
    <mergeCell ref="H347:H350"/>
    <mergeCell ref="B335:B338"/>
    <mergeCell ref="G335:G338"/>
    <mergeCell ref="H335:H338"/>
    <mergeCell ref="G339:G342"/>
    <mergeCell ref="H339:H342"/>
    <mergeCell ref="A335:A338"/>
    <mergeCell ref="H314:H318"/>
    <mergeCell ref="G331:G334"/>
    <mergeCell ref="A327:A330"/>
    <mergeCell ref="B327:B330"/>
    <mergeCell ref="H331:H334"/>
    <mergeCell ref="A210:A213"/>
    <mergeCell ref="A130:A133"/>
    <mergeCell ref="A182:A185"/>
    <mergeCell ref="A202:A205"/>
    <mergeCell ref="A339:A342"/>
    <mergeCell ref="B339:B342"/>
    <mergeCell ref="A83:A87"/>
    <mergeCell ref="A174:A177"/>
    <mergeCell ref="A93:A97"/>
    <mergeCell ref="A186:A189"/>
    <mergeCell ref="A206:A209"/>
    <mergeCell ref="A194:A197"/>
    <mergeCell ref="A122:A125"/>
    <mergeCell ref="A126:A129"/>
    <mergeCell ref="A134:A137"/>
    <mergeCell ref="A138:A141"/>
    <mergeCell ref="A150:A153"/>
    <mergeCell ref="A88:A92"/>
    <mergeCell ref="A142:A145"/>
    <mergeCell ref="A117:A121"/>
    <mergeCell ref="A49:B49"/>
    <mergeCell ref="A758:A761"/>
    <mergeCell ref="G758:G761"/>
    <mergeCell ref="B732:B736"/>
    <mergeCell ref="A737:A740"/>
    <mergeCell ref="A170:A173"/>
    <mergeCell ref="A158:A161"/>
    <mergeCell ref="A162:A165"/>
    <mergeCell ref="B162:B165"/>
    <mergeCell ref="G162:G165"/>
    <mergeCell ref="A45:A48"/>
    <mergeCell ref="B45:B48"/>
    <mergeCell ref="B560:B563"/>
    <mergeCell ref="B556:B559"/>
    <mergeCell ref="A468:A471"/>
    <mergeCell ref="B468:B471"/>
    <mergeCell ref="A154:A157"/>
    <mergeCell ref="B552:B555"/>
    <mergeCell ref="A540:A543"/>
    <mergeCell ref="A146:A149"/>
    <mergeCell ref="H770:H773"/>
    <mergeCell ref="A741:A744"/>
    <mergeCell ref="B741:B744"/>
    <mergeCell ref="G741:G744"/>
    <mergeCell ref="A762:A765"/>
    <mergeCell ref="B762:B765"/>
    <mergeCell ref="G762:G765"/>
    <mergeCell ref="A754:A757"/>
    <mergeCell ref="B754:B757"/>
    <mergeCell ref="G754:G757"/>
    <mergeCell ref="G45:G48"/>
    <mergeCell ref="H45:H48"/>
    <mergeCell ref="C49:H49"/>
    <mergeCell ref="G351:G354"/>
    <mergeCell ref="H351:H354"/>
    <mergeCell ref="C698:H698"/>
    <mergeCell ref="H58:H62"/>
    <mergeCell ref="G327:G330"/>
    <mergeCell ref="H327:H330"/>
    <mergeCell ref="G355:G358"/>
    <mergeCell ref="A774:A777"/>
    <mergeCell ref="B774:B777"/>
    <mergeCell ref="G774:G777"/>
    <mergeCell ref="H774:H777"/>
    <mergeCell ref="B758:B761"/>
    <mergeCell ref="H758:H761"/>
    <mergeCell ref="H762:H765"/>
    <mergeCell ref="A770:A773"/>
    <mergeCell ref="B770:B773"/>
    <mergeCell ref="G770:G773"/>
    <mergeCell ref="A749:A753"/>
    <mergeCell ref="B749:B753"/>
    <mergeCell ref="G749:G753"/>
    <mergeCell ref="H749:H753"/>
    <mergeCell ref="A732:A736"/>
    <mergeCell ref="B737:B740"/>
    <mergeCell ref="G732:G736"/>
    <mergeCell ref="H732:H736"/>
    <mergeCell ref="A745:A748"/>
    <mergeCell ref="B745:B748"/>
    <mergeCell ref="G737:G740"/>
    <mergeCell ref="H737:H740"/>
    <mergeCell ref="A724:A727"/>
    <mergeCell ref="B724:B727"/>
    <mergeCell ref="G724:G727"/>
    <mergeCell ref="H724:H727"/>
    <mergeCell ref="A728:A731"/>
    <mergeCell ref="B728:B731"/>
    <mergeCell ref="G728:G731"/>
    <mergeCell ref="H728:H731"/>
    <mergeCell ref="A711:A714"/>
    <mergeCell ref="B711:B714"/>
    <mergeCell ref="G711:G714"/>
    <mergeCell ref="H711:H714"/>
    <mergeCell ref="A719:A723"/>
    <mergeCell ref="B719:B723"/>
    <mergeCell ref="G719:G723"/>
    <mergeCell ref="H719:H723"/>
    <mergeCell ref="H665:H668"/>
    <mergeCell ref="A707:A710"/>
    <mergeCell ref="B707:B710"/>
    <mergeCell ref="G707:G710"/>
    <mergeCell ref="H707:H710"/>
    <mergeCell ref="A702:A706"/>
    <mergeCell ref="B702:B706"/>
    <mergeCell ref="G702:G706"/>
    <mergeCell ref="H702:H706"/>
    <mergeCell ref="A665:A668"/>
    <mergeCell ref="G685:G688"/>
    <mergeCell ref="H685:H688"/>
    <mergeCell ref="A677:A680"/>
    <mergeCell ref="B677:B680"/>
    <mergeCell ref="G677:G680"/>
    <mergeCell ref="H677:H680"/>
    <mergeCell ref="A681:A684"/>
    <mergeCell ref="B681:B684"/>
    <mergeCell ref="G681:G684"/>
    <mergeCell ref="B665:B668"/>
    <mergeCell ref="H681:H684"/>
    <mergeCell ref="G665:G668"/>
    <mergeCell ref="A214:A217"/>
    <mergeCell ref="A166:A169"/>
    <mergeCell ref="A178:A181"/>
    <mergeCell ref="A218:A221"/>
    <mergeCell ref="H540:H543"/>
    <mergeCell ref="A560:A563"/>
    <mergeCell ref="A198:A201"/>
    <mergeCell ref="B548:B551"/>
    <mergeCell ref="G548:G551"/>
    <mergeCell ref="A556:A559"/>
    <mergeCell ref="G556:G559"/>
    <mergeCell ref="H556:H559"/>
    <mergeCell ref="A552:A555"/>
    <mergeCell ref="A480:A483"/>
    <mergeCell ref="B480:B483"/>
    <mergeCell ref="G480:G483"/>
    <mergeCell ref="H480:H483"/>
    <mergeCell ref="A492:A495"/>
    <mergeCell ref="B492:B495"/>
    <mergeCell ref="G492:G495"/>
    <mergeCell ref="H492:H495"/>
    <mergeCell ref="B488:B491"/>
    <mergeCell ref="C484:H484"/>
    <mergeCell ref="B456:B459"/>
    <mergeCell ref="G456:G459"/>
    <mergeCell ref="H456:H459"/>
    <mergeCell ref="A464:A467"/>
    <mergeCell ref="G464:G467"/>
    <mergeCell ref="H464:H467"/>
    <mergeCell ref="H416:H419"/>
    <mergeCell ref="A420:A423"/>
    <mergeCell ref="B420:B423"/>
    <mergeCell ref="H468:H471"/>
    <mergeCell ref="A472:A475"/>
    <mergeCell ref="B472:B475"/>
    <mergeCell ref="G472:G475"/>
    <mergeCell ref="H472:H475"/>
    <mergeCell ref="B464:B467"/>
    <mergeCell ref="G468:G471"/>
    <mergeCell ref="H408:H411"/>
    <mergeCell ref="A363:A366"/>
    <mergeCell ref="B363:B366"/>
    <mergeCell ref="A367:H368"/>
    <mergeCell ref="H117:H121"/>
    <mergeCell ref="G323:G326"/>
    <mergeCell ref="H323:H326"/>
    <mergeCell ref="A331:A334"/>
    <mergeCell ref="B331:B334"/>
    <mergeCell ref="A190:A193"/>
    <mergeCell ref="C319:H319"/>
    <mergeCell ref="A323:A326"/>
    <mergeCell ref="B323:B326"/>
    <mergeCell ref="A21:A24"/>
    <mergeCell ref="B21:B24"/>
    <mergeCell ref="G21:G24"/>
    <mergeCell ref="H21:H24"/>
    <mergeCell ref="A25:A28"/>
    <mergeCell ref="B25:B28"/>
    <mergeCell ref="G25:G28"/>
    <mergeCell ref="H25:H28"/>
    <mergeCell ref="A13:A16"/>
    <mergeCell ref="B13:B16"/>
    <mergeCell ref="G13:G16"/>
    <mergeCell ref="H13:H16"/>
    <mergeCell ref="A17:A20"/>
    <mergeCell ref="B17:B20"/>
    <mergeCell ref="G17:G20"/>
    <mergeCell ref="H17:H20"/>
    <mergeCell ref="C5:H5"/>
    <mergeCell ref="A9:A12"/>
    <mergeCell ref="B9:B12"/>
    <mergeCell ref="G9:G12"/>
    <mergeCell ref="H9:H12"/>
    <mergeCell ref="A5:B5"/>
    <mergeCell ref="A693:A697"/>
    <mergeCell ref="B693:B697"/>
    <mergeCell ref="G693:G697"/>
    <mergeCell ref="H693:H697"/>
    <mergeCell ref="A685:A688"/>
    <mergeCell ref="B685:B688"/>
    <mergeCell ref="A689:A692"/>
    <mergeCell ref="B689:B692"/>
    <mergeCell ref="G689:G692"/>
    <mergeCell ref="H689:H692"/>
    <mergeCell ref="A673:A676"/>
    <mergeCell ref="B673:B676"/>
    <mergeCell ref="G673:G676"/>
    <mergeCell ref="H673:H676"/>
    <mergeCell ref="G126:G129"/>
    <mergeCell ref="B142:B145"/>
    <mergeCell ref="G142:G145"/>
    <mergeCell ref="G408:G411"/>
    <mergeCell ref="G500:G503"/>
    <mergeCell ref="G512:G515"/>
    <mergeCell ref="G540:G543"/>
    <mergeCell ref="B544:B547"/>
    <mergeCell ref="A416:A419"/>
    <mergeCell ref="B416:B419"/>
    <mergeCell ref="G416:G419"/>
    <mergeCell ref="G516:G519"/>
    <mergeCell ref="A520:A523"/>
    <mergeCell ref="B520:B523"/>
    <mergeCell ref="G520:G523"/>
    <mergeCell ref="A456:A459"/>
    <mergeCell ref="G778:G781"/>
    <mergeCell ref="H778:H781"/>
    <mergeCell ref="A782:A785"/>
    <mergeCell ref="B782:B785"/>
    <mergeCell ref="G782:G785"/>
    <mergeCell ref="H782:H785"/>
    <mergeCell ref="A802:A805"/>
    <mergeCell ref="B802:B805"/>
    <mergeCell ref="G802:G805"/>
    <mergeCell ref="H802:H805"/>
    <mergeCell ref="A786:A789"/>
    <mergeCell ref="B786:B789"/>
    <mergeCell ref="G786:G789"/>
    <mergeCell ref="H786:H789"/>
    <mergeCell ref="A790:A793"/>
    <mergeCell ref="B790:B793"/>
    <mergeCell ref="A1:H1"/>
    <mergeCell ref="A2:H2"/>
    <mergeCell ref="A798:A801"/>
    <mergeCell ref="B798:B801"/>
    <mergeCell ref="G798:G801"/>
    <mergeCell ref="H798:H801"/>
    <mergeCell ref="G790:G793"/>
    <mergeCell ref="H790:H793"/>
    <mergeCell ref="A778:A781"/>
    <mergeCell ref="B778:B781"/>
    <mergeCell ref="G63:G67"/>
    <mergeCell ref="H63:H67"/>
    <mergeCell ref="B58:B62"/>
    <mergeCell ref="A58:A62"/>
    <mergeCell ref="A73:A77"/>
    <mergeCell ref="B73:B77"/>
    <mergeCell ref="G73:G77"/>
    <mergeCell ref="H73:H77"/>
    <mergeCell ref="A68:A72"/>
    <mergeCell ref="B93:B97"/>
    <mergeCell ref="A98:A102"/>
    <mergeCell ref="B98:B102"/>
    <mergeCell ref="G98:G102"/>
    <mergeCell ref="H98:H102"/>
    <mergeCell ref="A78:A82"/>
    <mergeCell ref="B78:B82"/>
    <mergeCell ref="G78:G82"/>
    <mergeCell ref="H78:H82"/>
    <mergeCell ref="B88:B92"/>
    <mergeCell ref="H108:H112"/>
    <mergeCell ref="G108:G112"/>
    <mergeCell ref="A108:A112"/>
    <mergeCell ref="B108:B112"/>
    <mergeCell ref="A103:A107"/>
    <mergeCell ref="B103:B107"/>
    <mergeCell ref="H103:H107"/>
    <mergeCell ref="G103:G107"/>
    <mergeCell ref="G113:G116"/>
    <mergeCell ref="H113:H116"/>
    <mergeCell ref="A488:A491"/>
    <mergeCell ref="B113:B116"/>
    <mergeCell ref="H508:H511"/>
    <mergeCell ref="G488:G491"/>
    <mergeCell ref="H488:H491"/>
    <mergeCell ref="A500:A503"/>
    <mergeCell ref="B500:B503"/>
    <mergeCell ref="A113:A116"/>
    <mergeCell ref="B117:B121"/>
    <mergeCell ref="G117:G121"/>
    <mergeCell ref="H134:H137"/>
    <mergeCell ref="B122:B125"/>
    <mergeCell ref="G122:G125"/>
    <mergeCell ref="H122:H125"/>
    <mergeCell ref="H126:H129"/>
    <mergeCell ref="H130:H133"/>
    <mergeCell ref="B130:B133"/>
    <mergeCell ref="G532:G535"/>
    <mergeCell ref="H532:H535"/>
    <mergeCell ref="B524:B527"/>
    <mergeCell ref="A314:A318"/>
    <mergeCell ref="B314:B318"/>
    <mergeCell ref="A508:A511"/>
    <mergeCell ref="B508:B511"/>
    <mergeCell ref="G508:G511"/>
    <mergeCell ref="H504:H507"/>
    <mergeCell ref="G314:G318"/>
    <mergeCell ref="A585:A588"/>
    <mergeCell ref="B585:B588"/>
    <mergeCell ref="A589:A592"/>
    <mergeCell ref="B589:B592"/>
    <mergeCell ref="A512:A515"/>
    <mergeCell ref="B512:B515"/>
    <mergeCell ref="A516:A519"/>
    <mergeCell ref="B516:B519"/>
    <mergeCell ref="B540:B543"/>
    <mergeCell ref="A548:A551"/>
    <mergeCell ref="G496:G499"/>
    <mergeCell ref="H496:H499"/>
    <mergeCell ref="A532:A535"/>
    <mergeCell ref="B532:B535"/>
    <mergeCell ref="C653:H653"/>
    <mergeCell ref="A669:A672"/>
    <mergeCell ref="B669:B672"/>
    <mergeCell ref="C536:H536"/>
    <mergeCell ref="G669:G672"/>
    <mergeCell ref="H669:H672"/>
    <mergeCell ref="B138:B141"/>
    <mergeCell ref="G138:G141"/>
    <mergeCell ref="H138:H141"/>
    <mergeCell ref="G134:G137"/>
    <mergeCell ref="A806:A809"/>
    <mergeCell ref="B806:B809"/>
    <mergeCell ref="G806:G809"/>
    <mergeCell ref="H806:H809"/>
    <mergeCell ref="A496:A499"/>
    <mergeCell ref="B496:B499"/>
    <mergeCell ref="B126:B129"/>
    <mergeCell ref="H142:H145"/>
    <mergeCell ref="B146:B149"/>
    <mergeCell ref="G146:G149"/>
    <mergeCell ref="H146:H149"/>
    <mergeCell ref="B150:B153"/>
    <mergeCell ref="G150:G153"/>
    <mergeCell ref="H150:H153"/>
    <mergeCell ref="B134:B137"/>
    <mergeCell ref="G130:G133"/>
    <mergeCell ref="B154:B157"/>
    <mergeCell ref="G154:G157"/>
    <mergeCell ref="H154:H157"/>
    <mergeCell ref="B158:B161"/>
    <mergeCell ref="G158:G161"/>
    <mergeCell ref="H158:H161"/>
    <mergeCell ref="B170:B173"/>
    <mergeCell ref="G170:G173"/>
    <mergeCell ref="H170:H173"/>
    <mergeCell ref="H162:H165"/>
    <mergeCell ref="B166:B169"/>
    <mergeCell ref="G166:G169"/>
    <mergeCell ref="H166:H169"/>
    <mergeCell ref="H182:H185"/>
    <mergeCell ref="B186:B189"/>
    <mergeCell ref="G186:G189"/>
    <mergeCell ref="H186:H189"/>
    <mergeCell ref="B174:B177"/>
    <mergeCell ref="G174:G177"/>
    <mergeCell ref="H174:H177"/>
    <mergeCell ref="B178:B181"/>
    <mergeCell ref="G178:G181"/>
    <mergeCell ref="H178:H181"/>
    <mergeCell ref="G206:G209"/>
    <mergeCell ref="H206:H209"/>
    <mergeCell ref="B194:B197"/>
    <mergeCell ref="G194:G197"/>
    <mergeCell ref="H194:H197"/>
    <mergeCell ref="B198:B201"/>
    <mergeCell ref="G202:G205"/>
    <mergeCell ref="H202:H205"/>
    <mergeCell ref="B202:B205"/>
    <mergeCell ref="B206:B209"/>
    <mergeCell ref="B218:B221"/>
    <mergeCell ref="G218:G221"/>
    <mergeCell ref="H218:H221"/>
    <mergeCell ref="B210:B213"/>
    <mergeCell ref="G210:G213"/>
    <mergeCell ref="H210:H213"/>
    <mergeCell ref="H214:H217"/>
    <mergeCell ref="B214:B217"/>
    <mergeCell ref="G214:G217"/>
    <mergeCell ref="A37:A40"/>
    <mergeCell ref="B37:B40"/>
    <mergeCell ref="G37:G40"/>
    <mergeCell ref="H37:H40"/>
    <mergeCell ref="A41:A44"/>
    <mergeCell ref="B41:B44"/>
    <mergeCell ref="G41:G44"/>
    <mergeCell ref="H41:H44"/>
    <mergeCell ref="A29:A32"/>
    <mergeCell ref="B29:B32"/>
    <mergeCell ref="G29:G32"/>
    <mergeCell ref="H29:H32"/>
    <mergeCell ref="A33:A36"/>
    <mergeCell ref="B33:B36"/>
    <mergeCell ref="G33:G36"/>
    <mergeCell ref="H33:H36"/>
    <mergeCell ref="A593:A596"/>
    <mergeCell ref="B593:B596"/>
    <mergeCell ref="A645:A648"/>
    <mergeCell ref="B597:B600"/>
    <mergeCell ref="A601:A604"/>
    <mergeCell ref="B601:B604"/>
    <mergeCell ref="A605:A608"/>
    <mergeCell ref="B605:B608"/>
    <mergeCell ref="A621:A624"/>
    <mergeCell ref="B621:B624"/>
    <mergeCell ref="A649:A652"/>
    <mergeCell ref="B649:B652"/>
    <mergeCell ref="A609:A612"/>
    <mergeCell ref="B609:B612"/>
    <mergeCell ref="A613:A616"/>
    <mergeCell ref="B613:B616"/>
    <mergeCell ref="B645:B648"/>
    <mergeCell ref="A633:A636"/>
    <mergeCell ref="B633:B636"/>
    <mergeCell ref="B83:B87"/>
    <mergeCell ref="G83:G87"/>
    <mergeCell ref="H83:H87"/>
    <mergeCell ref="G198:G201"/>
    <mergeCell ref="H198:H201"/>
    <mergeCell ref="H190:H193"/>
    <mergeCell ref="B190:B193"/>
    <mergeCell ref="G190:G193"/>
    <mergeCell ref="B182:B185"/>
    <mergeCell ref="G182:G185"/>
    <mergeCell ref="B226:B229"/>
    <mergeCell ref="H226:H229"/>
    <mergeCell ref="A222:A225"/>
    <mergeCell ref="A226:A229"/>
    <mergeCell ref="G222:G225"/>
    <mergeCell ref="G226:G229"/>
    <mergeCell ref="B222:B225"/>
    <mergeCell ref="H222:H225"/>
    <mergeCell ref="B230:B233"/>
    <mergeCell ref="G230:G233"/>
    <mergeCell ref="H230:H233"/>
    <mergeCell ref="A234:A237"/>
    <mergeCell ref="B234:B237"/>
    <mergeCell ref="G234:G237"/>
    <mergeCell ref="H234:H237"/>
    <mergeCell ref="A230:A233"/>
    <mergeCell ref="A238:A241"/>
    <mergeCell ref="B238:B241"/>
    <mergeCell ref="G238:G241"/>
    <mergeCell ref="H238:H241"/>
    <mergeCell ref="A242:A245"/>
    <mergeCell ref="B242:B245"/>
    <mergeCell ref="G242:G245"/>
    <mergeCell ref="H242:H245"/>
    <mergeCell ref="A246:A249"/>
    <mergeCell ref="B246:B249"/>
    <mergeCell ref="G246:G249"/>
    <mergeCell ref="H246:H249"/>
    <mergeCell ref="A250:A253"/>
    <mergeCell ref="B250:B253"/>
    <mergeCell ref="G250:G253"/>
    <mergeCell ref="H250:H253"/>
    <mergeCell ref="A254:A257"/>
    <mergeCell ref="B254:B257"/>
    <mergeCell ref="G254:G257"/>
    <mergeCell ref="H254:H257"/>
    <mergeCell ref="A258:A261"/>
    <mergeCell ref="B258:B261"/>
    <mergeCell ref="G258:G261"/>
    <mergeCell ref="H258:H261"/>
    <mergeCell ref="A262:A265"/>
    <mergeCell ref="B262:B265"/>
    <mergeCell ref="G262:G265"/>
    <mergeCell ref="H262:H265"/>
    <mergeCell ref="A266:A269"/>
    <mergeCell ref="B266:B269"/>
    <mergeCell ref="G266:G269"/>
    <mergeCell ref="H266:H269"/>
    <mergeCell ref="A270:A273"/>
    <mergeCell ref="B270:B273"/>
    <mergeCell ref="G270:G273"/>
    <mergeCell ref="H270:H273"/>
    <mergeCell ref="A274:A277"/>
    <mergeCell ref="B274:B277"/>
    <mergeCell ref="G274:G277"/>
    <mergeCell ref="H274:H277"/>
    <mergeCell ref="A278:A281"/>
    <mergeCell ref="B278:B281"/>
    <mergeCell ref="G278:G281"/>
    <mergeCell ref="H278:H281"/>
    <mergeCell ref="A282:A285"/>
    <mergeCell ref="B282:B285"/>
    <mergeCell ref="G282:G285"/>
    <mergeCell ref="H282:H285"/>
    <mergeCell ref="A286:A289"/>
    <mergeCell ref="B286:B289"/>
    <mergeCell ref="G286:G289"/>
    <mergeCell ref="H286:H289"/>
    <mergeCell ref="A290:A293"/>
    <mergeCell ref="B290:B293"/>
    <mergeCell ref="G290:G293"/>
    <mergeCell ref="H290:H293"/>
    <mergeCell ref="A294:A297"/>
    <mergeCell ref="B294:B297"/>
    <mergeCell ref="G294:G297"/>
    <mergeCell ref="H294:H297"/>
    <mergeCell ref="A298:A301"/>
    <mergeCell ref="B298:B301"/>
    <mergeCell ref="G298:G301"/>
    <mergeCell ref="H298:H301"/>
    <mergeCell ref="A302:A305"/>
    <mergeCell ref="B302:B305"/>
    <mergeCell ref="G302:G305"/>
    <mergeCell ref="H302:H305"/>
    <mergeCell ref="A306:A309"/>
    <mergeCell ref="B306:B309"/>
    <mergeCell ref="G306:G309"/>
    <mergeCell ref="H306:H309"/>
    <mergeCell ref="A310:A313"/>
    <mergeCell ref="B310:B313"/>
    <mergeCell ref="G310:G313"/>
    <mergeCell ref="H310:H313"/>
    <mergeCell ref="C766:H766"/>
    <mergeCell ref="C400:H400"/>
    <mergeCell ref="A381:H382"/>
    <mergeCell ref="A504:A507"/>
    <mergeCell ref="B504:B507"/>
    <mergeCell ref="G504:G507"/>
    <mergeCell ref="H645:H648"/>
    <mergeCell ref="A528:A531"/>
    <mergeCell ref="B528:B531"/>
    <mergeCell ref="G528:G531"/>
    <mergeCell ref="H528:H531"/>
    <mergeCell ref="G552:G555"/>
    <mergeCell ref="H552:H555"/>
    <mergeCell ref="A637:A640"/>
    <mergeCell ref="B637:B640"/>
    <mergeCell ref="G637:G640"/>
    <mergeCell ref="H637:H640"/>
    <mergeCell ref="A641:A644"/>
    <mergeCell ref="B641:B644"/>
    <mergeCell ref="G641:G644"/>
    <mergeCell ref="H641:H644"/>
    <mergeCell ref="A597:A600"/>
    <mergeCell ref="A629:A632"/>
    <mergeCell ref="B629:B632"/>
    <mergeCell ref="G629:G632"/>
    <mergeCell ref="H629:H632"/>
    <mergeCell ref="H633:H636"/>
    <mergeCell ref="H613:H616"/>
    <mergeCell ref="A625:A628"/>
    <mergeCell ref="B625:B628"/>
    <mergeCell ref="G625:G628"/>
    <mergeCell ref="H625:H628"/>
    <mergeCell ref="A617:A620"/>
    <mergeCell ref="B617:B620"/>
    <mergeCell ref="H617:H620"/>
    <mergeCell ref="H621:H624"/>
    <mergeCell ref="A564:A567"/>
    <mergeCell ref="B564:B567"/>
    <mergeCell ref="G564:G567"/>
    <mergeCell ref="H564:H567"/>
    <mergeCell ref="A524:A527"/>
    <mergeCell ref="G524:G527"/>
    <mergeCell ref="H524:H527"/>
    <mergeCell ref="A544:A547"/>
    <mergeCell ref="G544:G547"/>
    <mergeCell ref="H544:H547"/>
    <mergeCell ref="G576:G580"/>
    <mergeCell ref="H576:H580"/>
    <mergeCell ref="A568:A571"/>
    <mergeCell ref="B568:B571"/>
    <mergeCell ref="G568:G571"/>
    <mergeCell ref="H568:H571"/>
    <mergeCell ref="A794:A797"/>
    <mergeCell ref="B794:B797"/>
    <mergeCell ref="G794:G797"/>
    <mergeCell ref="H794:H797"/>
    <mergeCell ref="A572:A575"/>
    <mergeCell ref="B572:B575"/>
    <mergeCell ref="G572:G575"/>
    <mergeCell ref="H572:H575"/>
    <mergeCell ref="A576:A580"/>
    <mergeCell ref="B576:B580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2023-07-11T09:27:08Z</dcterms:modified>
  <cp:category/>
  <cp:version/>
  <cp:contentType/>
  <cp:contentStatus/>
</cp:coreProperties>
</file>